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ФОРМА 3 КАПСТРОИТЕЛЬСТВО" sheetId="1" r:id="rId1"/>
  </sheets>
  <definedNames>
    <definedName name="_xlnm.Print_Titles" localSheetId="0">'ФОРМА 3 КАПСТРОИТЕЛЬСТВО'!$8:$9</definedName>
    <definedName name="_xlnm.Print_Area" localSheetId="0">'ФОРМА 3 КАПСТРОИТЕЛЬСТВО'!$A$1:$J$136</definedName>
  </definedNames>
  <calcPr fullCalcOnLoad="1"/>
</workbook>
</file>

<file path=xl/sharedStrings.xml><?xml version="1.0" encoding="utf-8"?>
<sst xmlns="http://schemas.openxmlformats.org/spreadsheetml/2006/main" count="127" uniqueCount="64">
  <si>
    <t>Объем финансирования за отчетный период</t>
  </si>
  <si>
    <t>Объект 1</t>
  </si>
  <si>
    <t>Объект 4</t>
  </si>
  <si>
    <t>Объект 5</t>
  </si>
  <si>
    <t>Объект 3</t>
  </si>
  <si>
    <t>Строительство газопровода низкого давления по ул.Малая, ул.Последняя, ул.Новаторов, ул.Песчаная</t>
  </si>
  <si>
    <t>Объект 2</t>
  </si>
  <si>
    <t>Объект 6</t>
  </si>
  <si>
    <t>Объект 9</t>
  </si>
  <si>
    <t>Подпрограмма 2. Переселение граждан из аварийного жилищного фонда и жилых помещений, признанных непригодными для проживания</t>
  </si>
  <si>
    <t>ФИНАНСИРОВАНИЕ ОБЪЕКТОВ КАПИТАЛЬНОГО СТРОИТЕЛЬСТВА (РЕКОНСТРУКЦИИ)</t>
  </si>
  <si>
    <t>тыс. руб.</t>
  </si>
  <si>
    <t>Наименование объектов</t>
  </si>
  <si>
    <t>Стоимость строительства (реконструкции) объекта</t>
  </si>
  <si>
    <t>План на год</t>
  </si>
  <si>
    <t>План на отчетный период</t>
  </si>
  <si>
    <t>Выполнено работ за отчетный период</t>
  </si>
  <si>
    <t>Фактическое исполнение за отчетный период</t>
  </si>
  <si>
    <t>Выполнено работ с начала строительства (реконструкции)</t>
  </si>
  <si>
    <t>Фактическое исполнение с начала строительства (реконструкции)</t>
  </si>
  <si>
    <t xml:space="preserve">Реконструкция очистных сооружений бытовой канализации г.Серова. Биологическая очистка </t>
  </si>
  <si>
    <t>Подпрограмма 1. Развитие объектов физической культуры и спорта</t>
  </si>
  <si>
    <t>местный бюджет</t>
  </si>
  <si>
    <t>областной бюджет</t>
  </si>
  <si>
    <t>№ строки</t>
  </si>
  <si>
    <t>Строительство сети ГВС от ул. Ленина, 162А до ул. Каляева, 45</t>
  </si>
  <si>
    <t>Объект 8</t>
  </si>
  <si>
    <t xml:space="preserve">Газификация поселков Новая Кола и Филькино    </t>
  </si>
  <si>
    <t>Реконструкция стадиона МБОУ ДОД ДЮСШ «Металлург»</t>
  </si>
  <si>
    <t>Строительство объекта "Школа на 1275 мест"</t>
  </si>
  <si>
    <t>Подпрограмма 1. Благоустройство</t>
  </si>
  <si>
    <t>Строительство сетей уличного освещения по ул. Кутузова (от ул. Большакова до своротки на г. Североуральск)</t>
  </si>
  <si>
    <t>Подпрограмма 2. Транспортное обслуживание, водное и дорожное хозяйство</t>
  </si>
  <si>
    <t xml:space="preserve">Установка и замена остановочных комплексов </t>
  </si>
  <si>
    <t>Приложение № 2</t>
  </si>
  <si>
    <t xml:space="preserve">Муниципальная программа «Реализация основных направлений в строительном комплексе на территории Серовского городского округа» на 2016-2020 годы </t>
  </si>
  <si>
    <t>Подпрограмма 2. Развитие и модернизация объектов коммунального комплекса Серовского городского округа</t>
  </si>
  <si>
    <t>Подпрограмма 3. Развитие газификации в Серовском городском округе</t>
  </si>
  <si>
    <t>Подпрограмма 4. Энергосбережение и повышение энергоэффективности объектов жилищно-коммунального комплекса Серовского городского округа</t>
  </si>
  <si>
    <t>Участие  в долевом  строительстве многоквартирного дома на территории г. Серов Свердловской области для переселения граждан из аварийного жилищного фонда по адресу: г. Серов, ул. Короленко, 44, 46.</t>
  </si>
  <si>
    <t>Ремонт Дворца водного спорта</t>
  </si>
  <si>
    <t>Объект 7</t>
  </si>
  <si>
    <t>Муниципальная программа «Развитие физической культуры и спорта в Серовском городском округе» на 2016-2020 годы</t>
  </si>
  <si>
    <t>Реконструкции сетей теплоснабжения и ГВС в микрорайоне г.Серова, Свердловской области в границах улиц Кирова, Рабочей Молодежи, Циолковского, Демократов, в т.ч. ПИР</t>
  </si>
  <si>
    <t>Строительство водопроводной сети в г. Серове мкр. 2-я Молочная, ул. Подгорная, ул. 1-я Огородная, ул. 2-я Огородная, в т.ч. ПИР</t>
  </si>
  <si>
    <t>Газификация  поселка Новое Медянкино в г. Серове</t>
  </si>
  <si>
    <t xml:space="preserve">Расчетная схема на газификацию мкр по ул. Каквинская в г. Серове   </t>
  </si>
  <si>
    <t>Котельная АБМК-ГС-14,0 по улице Короленко, дом 50-а в городе Серове (замена существующей котельной № 22)</t>
  </si>
  <si>
    <t>Строительство северного обхода пос.Красноярка, протяженностью 1884 м.</t>
  </si>
  <si>
    <t xml:space="preserve">Муниципальная программа «Развитие жилищно-коммунального хозяйства, охрана окружающей среды и повышение энергетической эффективности на территории
Серовского городского округа на 2016-2020 годы» </t>
  </si>
  <si>
    <t>Муниципальная программа «Развитие транспорта, дорожного хозяйства, благоустройства и социально-бытового обслуживания населения на территории
Серовского городского округа» на 2016-2020 годы</t>
  </si>
  <si>
    <t>Объект 12</t>
  </si>
  <si>
    <t xml:space="preserve"> Гидравлический расчет тепловых сетей п. Энергетиков и п. Пристанционный</t>
  </si>
  <si>
    <t>. Выполнение комплекса мероприятий, направленных на энергосбережение и повышение энергетической эффективности путем осуществления реконструкции дровяной котельной мощностью 5 МВт в пос.Красноглинный, с переводом на другой вид топлива и автоматизацией</t>
  </si>
  <si>
    <t>Приобретение жилых помещений путем инвестирования в строительство многоквартирного жилого дома для переселения граждан из жилых помещений, признанных в установленном порядке непригодными для проживания  (г.Серов, ул.Паровозников, 4)</t>
  </si>
  <si>
    <t>Строительство объекта "Художественная школа в г. Серове" по ул.Ленина 193а</t>
  </si>
  <si>
    <t>Строительство  блочно-модульной котельной для теплоснабжения п. Энергетиков</t>
  </si>
  <si>
    <t>Реконструкция тепловой сети по ул.Паровозников,20-28</t>
  </si>
  <si>
    <t>Подпрограмма 3. Развитие объектов культуры и образования</t>
  </si>
  <si>
    <t>Подпрограмма 1. Развитие инфраструктуры объектов спорта муниципальной собственности Серовского городского округа</t>
  </si>
  <si>
    <t>ЗА СЧЕТ ВСЕХ ИСТОЧНИКОВ РЕСУРСНОГО ОБЕСПЕЧЕНИЯ ЗА 2018 ГОД</t>
  </si>
  <si>
    <t>Строительство водопроводов к жилым домам по адресам: ул. Карпинского, 1а, 2а, 3а, 4а, 5а, 6а; ул. Парковая,1; ул. Угольная, 2, 13; ул. Л.Толстого, 8а</t>
  </si>
  <si>
    <t>Выполнение комплекса мероприятий, направленных на энергосбережение и повышение энергетической эффективности путем осуществления реконструкции дровяной котельной мощностью 5 МВт в пос. Красноглинный, с переводом на другой вид топлива  и автоматизацией</t>
  </si>
  <si>
    <t>Объект 1. Строительство пристроя спортивного зала по ул. Вальцовщиков, 22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</si>
</sst>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_р_._-;_-@_-"/>
    <numFmt numFmtId="178" formatCode="#,##0.0"/>
    <numFmt numFmtId="179" formatCode="0.0"/>
    <numFmt numFmtId="180" formatCode="#,##0.0_ ;\-#,##0.0\ "/>
    <numFmt numFmtId="181" formatCode="[$-FC19]d\ mmmm\ yyyy\ &quot;г.&quot;"/>
    <numFmt numFmtId="182" formatCode="#,##0_ ;\-#,##0\ "/>
    <numFmt numFmtId="183" formatCode="_-* #,##0.00_р_._-;\-* #,##0.00_р_._-;_-* &quot;-&quot;?_р_._-;_-@_-"/>
    <numFmt numFmtId="184" formatCode="0.000"/>
    <numFmt numFmtId="185" formatCode="_-* #,##0.000_р_._-;\-* #,##0.000_р_._-;_-* &quot;-&quot;???_р_._-;_-@_-"/>
    <numFmt numFmtId="186" formatCode="000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_-* #,##0.0&quot;р.&quot;_-;\-* #,##0.0&quot;р.&quot;_-;_-* &quot;-&quot;?&quot;р.&quot;_-;_-@_-"/>
    <numFmt numFmtId="193" formatCode="0.000%"/>
    <numFmt numFmtId="194" formatCode="#,##0.00&quot;р.&quot;"/>
    <numFmt numFmtId="195" formatCode="#,##0.000"/>
    <numFmt numFmtId="196" formatCode="#,##0.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#,##0.0&quot;р.&quot;"/>
    <numFmt numFmtId="214" formatCode="_-* #,##0.0_р_._-;\-* #,##0.0_р_._-;_-* &quot;-&quot;_р_._-;_-@_-"/>
    <numFmt numFmtId="215" formatCode="_-* #,##0.000\ _₽_-;\-* #,##0.000\ _₽_-;_-* &quot;-&quot;???\ _₽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56">
      <alignment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3" fillId="0" borderId="0" xfId="56" applyFont="1" applyAlignment="1">
      <alignment vertical="top" wrapText="1"/>
      <protection/>
    </xf>
    <xf numFmtId="215" fontId="23" fillId="0" borderId="10" xfId="55" applyNumberFormat="1" applyFont="1" applyBorder="1" applyAlignment="1">
      <alignment horizontal="center" vertical="center" wrapText="1"/>
      <protection/>
    </xf>
    <xf numFmtId="215" fontId="24" fillId="0" borderId="10" xfId="55" applyNumberFormat="1" applyFont="1" applyBorder="1" applyAlignment="1">
      <alignment vertical="top" wrapText="1"/>
      <protection/>
    </xf>
    <xf numFmtId="215" fontId="23" fillId="0" borderId="10" xfId="55" applyNumberFormat="1" applyFont="1" applyBorder="1" applyAlignment="1">
      <alignment vertical="top" wrapText="1"/>
      <protection/>
    </xf>
    <xf numFmtId="215" fontId="23" fillId="0" borderId="10" xfId="0" applyNumberFormat="1" applyFont="1" applyFill="1" applyBorder="1" applyAlignment="1">
      <alignment vertical="top" wrapText="1"/>
    </xf>
    <xf numFmtId="215" fontId="18" fillId="0" borderId="10" xfId="55" applyNumberFormat="1" applyFont="1" applyBorder="1" applyAlignment="1">
      <alignment vertical="top" wrapText="1"/>
      <protection/>
    </xf>
    <xf numFmtId="215" fontId="3" fillId="0" borderId="0" xfId="56" applyNumberFormat="1" applyFont="1" applyAlignment="1">
      <alignment vertical="top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3" fillId="0" borderId="0" xfId="56" applyFont="1" applyFill="1" applyAlignment="1">
      <alignment horizontal="center" vertical="top" wrapText="1"/>
      <protection/>
    </xf>
    <xf numFmtId="215" fontId="23" fillId="0" borderId="10" xfId="0" applyNumberFormat="1" applyFont="1" applyFill="1" applyBorder="1" applyAlignment="1">
      <alignment vertical="top" wrapText="1"/>
    </xf>
    <xf numFmtId="0" fontId="24" fillId="0" borderId="10" xfId="55" applyFont="1" applyBorder="1" applyAlignment="1">
      <alignment vertical="top" wrapText="1"/>
      <protection/>
    </xf>
    <xf numFmtId="215" fontId="23" fillId="0" borderId="10" xfId="55" applyNumberFormat="1" applyFont="1" applyBorder="1" applyAlignment="1">
      <alignment vertical="top"/>
      <protection/>
    </xf>
    <xf numFmtId="215" fontId="23" fillId="0" borderId="10" xfId="55" applyNumberFormat="1" applyFont="1" applyFill="1" applyBorder="1" applyAlignment="1">
      <alignment vertical="top"/>
      <protection/>
    </xf>
    <xf numFmtId="215" fontId="23" fillId="0" borderId="10" xfId="0" applyNumberFormat="1" applyFont="1" applyBorder="1" applyAlignment="1">
      <alignment vertical="top" wrapText="1"/>
    </xf>
    <xf numFmtId="215" fontId="3" fillId="0" borderId="10" xfId="0" applyNumberFormat="1" applyFont="1" applyBorder="1" applyAlignment="1">
      <alignment vertical="top" wrapText="1"/>
    </xf>
    <xf numFmtId="215" fontId="23" fillId="0" borderId="10" xfId="0" applyNumberFormat="1" applyFont="1" applyBorder="1" applyAlignment="1">
      <alignment vertical="top"/>
    </xf>
    <xf numFmtId="215" fontId="3" fillId="0" borderId="10" xfId="0" applyNumberFormat="1" applyFont="1" applyFill="1" applyBorder="1" applyAlignment="1">
      <alignment vertical="top"/>
    </xf>
    <xf numFmtId="215" fontId="23" fillId="0" borderId="10" xfId="0" applyNumberFormat="1" applyFont="1" applyFill="1" applyBorder="1" applyAlignment="1">
      <alignment vertical="top"/>
    </xf>
    <xf numFmtId="215" fontId="3" fillId="0" borderId="10" xfId="0" applyNumberFormat="1" applyFont="1" applyFill="1" applyBorder="1" applyAlignment="1">
      <alignment vertical="top" wrapText="1"/>
    </xf>
    <xf numFmtId="215" fontId="3" fillId="24" borderId="10" xfId="0" applyNumberFormat="1" applyFont="1" applyFill="1" applyBorder="1" applyAlignment="1">
      <alignment vertical="top" wrapText="1"/>
    </xf>
    <xf numFmtId="215" fontId="3" fillId="0" borderId="10" xfId="0" applyNumberFormat="1" applyFont="1" applyBorder="1" applyAlignment="1">
      <alignment vertical="top" wrapText="1"/>
    </xf>
    <xf numFmtId="215" fontId="3" fillId="0" borderId="10" xfId="0" applyNumberFormat="1" applyFont="1" applyBorder="1" applyAlignment="1">
      <alignment vertical="top"/>
    </xf>
    <xf numFmtId="215" fontId="3" fillId="0" borderId="10" xfId="0" applyNumberFormat="1" applyFont="1" applyBorder="1" applyAlignment="1">
      <alignment vertical="top"/>
    </xf>
    <xf numFmtId="215" fontId="3" fillId="0" borderId="10" xfId="55" applyNumberFormat="1" applyFont="1" applyBorder="1" applyAlignment="1">
      <alignment vertical="top" wrapText="1"/>
      <protection/>
    </xf>
    <xf numFmtId="215" fontId="23" fillId="0" borderId="10" xfId="58" applyNumberFormat="1" applyFont="1" applyFill="1" applyBorder="1" applyAlignment="1">
      <alignment vertical="top" wrapText="1"/>
      <protection/>
    </xf>
    <xf numFmtId="215" fontId="23" fillId="0" borderId="10" xfId="57" applyNumberFormat="1" applyFont="1" applyFill="1" applyBorder="1" applyAlignment="1">
      <alignment vertical="top" wrapText="1"/>
      <protection/>
    </xf>
    <xf numFmtId="215" fontId="3" fillId="0" borderId="10" xfId="57" applyNumberFormat="1" applyFont="1" applyBorder="1" applyAlignment="1">
      <alignment vertical="top" wrapText="1"/>
      <protection/>
    </xf>
    <xf numFmtId="215" fontId="3" fillId="0" borderId="10" xfId="57" applyNumberFormat="1" applyFont="1" applyBorder="1" applyAlignment="1">
      <alignment vertical="top"/>
      <protection/>
    </xf>
    <xf numFmtId="215" fontId="3" fillId="0" borderId="10" xfId="57" applyNumberFormat="1" applyFont="1" applyBorder="1" applyAlignment="1">
      <alignment vertical="top"/>
      <protection/>
    </xf>
    <xf numFmtId="215" fontId="3" fillId="0" borderId="10" xfId="57" applyNumberFormat="1" applyFont="1" applyBorder="1" applyAlignment="1">
      <alignment vertical="top" wrapText="1"/>
      <protection/>
    </xf>
    <xf numFmtId="215" fontId="23" fillId="0" borderId="10" xfId="57" applyNumberFormat="1" applyFont="1" applyBorder="1" applyAlignment="1">
      <alignment vertical="top"/>
      <protection/>
    </xf>
    <xf numFmtId="215" fontId="11" fillId="0" borderId="10" xfId="56" applyNumberFormat="1" applyFont="1" applyFill="1" applyBorder="1" applyAlignment="1">
      <alignment vertical="top" wrapText="1"/>
      <protection/>
    </xf>
    <xf numFmtId="215" fontId="11" fillId="25" borderId="10" xfId="56" applyNumberFormat="1" applyFont="1" applyFill="1" applyBorder="1" applyAlignment="1">
      <alignment horizontal="center" vertical="top" wrapText="1"/>
      <protection/>
    </xf>
    <xf numFmtId="215" fontId="23" fillId="0" borderId="10" xfId="0" applyNumberFormat="1" applyFont="1" applyBorder="1" applyAlignment="1">
      <alignment horizontal="center" vertical="top" wrapText="1"/>
    </xf>
    <xf numFmtId="215" fontId="24" fillId="25" borderId="10" xfId="0" applyNumberFormat="1" applyFont="1" applyFill="1" applyBorder="1" applyAlignment="1">
      <alignment horizontal="center" vertical="top" wrapText="1"/>
    </xf>
    <xf numFmtId="215" fontId="11" fillId="25" borderId="11" xfId="57" applyNumberFormat="1" applyFont="1" applyFill="1" applyBorder="1" applyAlignment="1">
      <alignment horizontal="center" vertical="top"/>
      <protection/>
    </xf>
    <xf numFmtId="215" fontId="11" fillId="25" borderId="12" xfId="57" applyNumberFormat="1" applyFont="1" applyFill="1" applyBorder="1" applyAlignment="1">
      <alignment horizontal="center" vertical="top"/>
      <protection/>
    </xf>
    <xf numFmtId="215" fontId="11" fillId="25" borderId="13" xfId="57" applyNumberFormat="1" applyFont="1" applyFill="1" applyBorder="1" applyAlignment="1">
      <alignment horizontal="center" vertical="top"/>
      <protection/>
    </xf>
    <xf numFmtId="215" fontId="24" fillId="25" borderId="11" xfId="55" applyNumberFormat="1" applyFont="1" applyFill="1" applyBorder="1" applyAlignment="1">
      <alignment horizontal="center" vertical="top" wrapText="1"/>
      <protection/>
    </xf>
    <xf numFmtId="215" fontId="24" fillId="25" borderId="12" xfId="55" applyNumberFormat="1" applyFont="1" applyFill="1" applyBorder="1" applyAlignment="1">
      <alignment horizontal="center" vertical="top" wrapText="1"/>
      <protection/>
    </xf>
    <xf numFmtId="215" fontId="24" fillId="25" borderId="13" xfId="55" applyNumberFormat="1" applyFont="1" applyFill="1" applyBorder="1" applyAlignment="1">
      <alignment horizontal="center" vertical="top" wrapText="1"/>
      <protection/>
    </xf>
    <xf numFmtId="215" fontId="11" fillId="25" borderId="11" xfId="58" applyNumberFormat="1" applyFont="1" applyFill="1" applyBorder="1" applyAlignment="1">
      <alignment horizontal="center" vertical="top"/>
      <protection/>
    </xf>
    <xf numFmtId="215" fontId="11" fillId="25" borderId="12" xfId="58" applyNumberFormat="1" applyFont="1" applyFill="1" applyBorder="1" applyAlignment="1">
      <alignment horizontal="center" vertical="top"/>
      <protection/>
    </xf>
    <xf numFmtId="215" fontId="11" fillId="25" borderId="13" xfId="58" applyNumberFormat="1" applyFont="1" applyFill="1" applyBorder="1" applyAlignment="1">
      <alignment horizontal="center" vertical="top"/>
      <protection/>
    </xf>
    <xf numFmtId="215" fontId="11" fillId="26" borderId="10" xfId="56" applyNumberFormat="1" applyFont="1" applyFill="1" applyBorder="1" applyAlignment="1">
      <alignment horizontal="center" vertical="top" wrapText="1"/>
      <protection/>
    </xf>
    <xf numFmtId="215" fontId="24" fillId="25" borderId="11" xfId="0" applyNumberFormat="1" applyFont="1" applyFill="1" applyBorder="1" applyAlignment="1">
      <alignment horizontal="center" vertical="top" wrapText="1"/>
    </xf>
    <xf numFmtId="215" fontId="25" fillId="0" borderId="12" xfId="0" applyNumberFormat="1" applyFont="1" applyBorder="1" applyAlignment="1">
      <alignment horizontal="center" vertical="top" wrapText="1"/>
    </xf>
    <xf numFmtId="215" fontId="25" fillId="0" borderId="13" xfId="0" applyNumberFormat="1" applyFont="1" applyBorder="1" applyAlignment="1">
      <alignment horizontal="center" vertical="top" wrapText="1"/>
    </xf>
    <xf numFmtId="0" fontId="24" fillId="0" borderId="0" xfId="55" applyFont="1" applyAlignment="1">
      <alignment vertical="top" wrapText="1"/>
      <protection/>
    </xf>
    <xf numFmtId="0" fontId="24" fillId="0" borderId="0" xfId="55" applyFont="1" applyAlignment="1">
      <alignment horizontal="right" vertical="top" wrapText="1"/>
      <protection/>
    </xf>
    <xf numFmtId="0" fontId="24" fillId="0" borderId="0" xfId="55" applyFont="1" applyAlignment="1">
      <alignment horizontal="center" vertical="center" wrapText="1"/>
      <protection/>
    </xf>
    <xf numFmtId="0" fontId="24" fillId="26" borderId="10" xfId="55" applyFont="1" applyFill="1" applyBorder="1" applyAlignment="1">
      <alignment horizontal="center" vertical="top" wrapText="1"/>
      <protection/>
    </xf>
    <xf numFmtId="0" fontId="23" fillId="26" borderId="10" xfId="0" applyFont="1" applyFill="1" applyBorder="1" applyAlignment="1">
      <alignment horizontal="center" vertical="top" wrapText="1"/>
    </xf>
    <xf numFmtId="0" fontId="24" fillId="25" borderId="10" xfId="55" applyFont="1" applyFill="1" applyBorder="1" applyAlignment="1">
      <alignment horizontal="center" vertical="top" wrapText="1"/>
      <protection/>
    </xf>
    <xf numFmtId="0" fontId="23" fillId="0" borderId="14" xfId="55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 horizontal="right" vertical="center" wrapText="1"/>
    </xf>
    <xf numFmtId="215" fontId="11" fillId="26" borderId="11" xfId="56" applyNumberFormat="1" applyFont="1" applyFill="1" applyBorder="1" applyAlignment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ЖКХ" xfId="56"/>
    <cellStyle name="Обычный_Отчет за 12 мес. 2018 г Стройка от 18.01.19" xfId="57"/>
    <cellStyle name="Обычный_Отчет за 12 мес. 2018 гБлДорСоц от 18.01.1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view="pageBreakPreview" zoomScale="75" zoomScaleNormal="85" zoomScaleSheetLayoutView="75" workbookViewId="0" topLeftCell="A4">
      <pane ySplit="3075" topLeftCell="BM52" activePane="bottomLeft" state="split"/>
      <selection pane="topLeft" activeCell="A9" sqref="A1:J16384"/>
      <selection pane="bottomLeft" activeCell="G96" sqref="G96"/>
    </sheetView>
  </sheetViews>
  <sheetFormatPr defaultColWidth="9.00390625" defaultRowHeight="12.75"/>
  <cols>
    <col min="1" max="1" width="9.125" style="13" customWidth="1"/>
    <col min="2" max="2" width="70.00390625" style="4" customWidth="1"/>
    <col min="3" max="3" width="23.00390625" style="10" customWidth="1"/>
    <col min="4" max="4" width="19.75390625" style="10" customWidth="1"/>
    <col min="5" max="5" width="19.25390625" style="10" customWidth="1"/>
    <col min="6" max="6" width="19.00390625" style="10" customWidth="1"/>
    <col min="7" max="8" width="21.125" style="10" customWidth="1"/>
    <col min="9" max="9" width="21.625" style="10" customWidth="1"/>
    <col min="10" max="10" width="30.25390625" style="10" customWidth="1"/>
    <col min="11" max="16384" width="9.125" style="1" customWidth="1"/>
  </cols>
  <sheetData>
    <row r="1" spans="1:10" ht="9.75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8.7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8.75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8.75">
      <c r="A5" s="55" t="s">
        <v>60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98.25" customHeight="1">
      <c r="A8" s="11" t="s">
        <v>24</v>
      </c>
      <c r="B8" s="3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0</v>
      </c>
      <c r="H8" s="5" t="s">
        <v>17</v>
      </c>
      <c r="I8" s="5" t="s">
        <v>18</v>
      </c>
      <c r="J8" s="5" t="s">
        <v>19</v>
      </c>
    </row>
    <row r="9" spans="1:10" ht="18.75">
      <c r="A9" s="11">
        <v>1</v>
      </c>
      <c r="B9" s="3">
        <v>2</v>
      </c>
      <c r="C9" s="11">
        <v>3</v>
      </c>
      <c r="D9" s="3">
        <v>4</v>
      </c>
      <c r="E9" s="11">
        <v>5</v>
      </c>
      <c r="F9" s="3">
        <v>6</v>
      </c>
      <c r="G9" s="11">
        <v>7</v>
      </c>
      <c r="H9" s="3">
        <v>8</v>
      </c>
      <c r="I9" s="11">
        <v>9</v>
      </c>
      <c r="J9" s="3">
        <v>10</v>
      </c>
    </row>
    <row r="10" spans="1:10" ht="43.5" customHeight="1">
      <c r="A10" s="12">
        <v>1</v>
      </c>
      <c r="B10" s="56" t="s">
        <v>49</v>
      </c>
      <c r="C10" s="57"/>
      <c r="D10" s="57"/>
      <c r="E10" s="57"/>
      <c r="F10" s="57"/>
      <c r="G10" s="57"/>
      <c r="H10" s="57"/>
      <c r="I10" s="57"/>
      <c r="J10" s="57"/>
    </row>
    <row r="11" spans="1:10" ht="25.5" customHeight="1">
      <c r="A11" s="2">
        <v>2</v>
      </c>
      <c r="B11" s="58" t="s">
        <v>36</v>
      </c>
      <c r="C11" s="58"/>
      <c r="D11" s="58"/>
      <c r="E11" s="58"/>
      <c r="F11" s="58"/>
      <c r="G11" s="58"/>
      <c r="H11" s="58"/>
      <c r="I11" s="58"/>
      <c r="J11" s="58"/>
    </row>
    <row r="12" spans="1:10" ht="18.75">
      <c r="A12" s="12">
        <v>3</v>
      </c>
      <c r="B12" s="15" t="s">
        <v>1</v>
      </c>
      <c r="C12" s="15"/>
      <c r="D12" s="15"/>
      <c r="E12" s="15"/>
      <c r="F12" s="15"/>
      <c r="G12" s="15"/>
      <c r="H12" s="15"/>
      <c r="I12" s="15"/>
      <c r="J12" s="15"/>
    </row>
    <row r="13" spans="1:10" ht="42" customHeight="1">
      <c r="A13" s="2">
        <v>4</v>
      </c>
      <c r="B13" s="7" t="s">
        <v>20</v>
      </c>
      <c r="C13" s="16">
        <f aca="true" t="shared" si="0" ref="C13:J13">C14+C15</f>
        <v>402840.23000000004</v>
      </c>
      <c r="D13" s="16">
        <f t="shared" si="0"/>
        <v>65978.662</v>
      </c>
      <c r="E13" s="16">
        <f t="shared" si="0"/>
        <v>65978.662</v>
      </c>
      <c r="F13" s="16">
        <f t="shared" si="0"/>
        <v>56707.600000000006</v>
      </c>
      <c r="G13" s="16">
        <f t="shared" si="0"/>
        <v>56707.600000000006</v>
      </c>
      <c r="H13" s="16">
        <f t="shared" si="0"/>
        <v>56707.600000000006</v>
      </c>
      <c r="I13" s="16">
        <f t="shared" si="0"/>
        <v>393569.27</v>
      </c>
      <c r="J13" s="16">
        <f t="shared" si="0"/>
        <v>393569.27</v>
      </c>
    </row>
    <row r="14" spans="1:10" ht="18.75">
      <c r="A14" s="12">
        <v>5</v>
      </c>
      <c r="B14" s="16" t="s">
        <v>22</v>
      </c>
      <c r="C14" s="17">
        <f>56132.8+34764.33+2216.3+5991.6</f>
        <v>99105.03000000001</v>
      </c>
      <c r="D14" s="18">
        <v>2216.3</v>
      </c>
      <c r="E14" s="18">
        <v>2216.3</v>
      </c>
      <c r="F14" s="18">
        <v>2216.3</v>
      </c>
      <c r="G14" s="18">
        <v>2216.3</v>
      </c>
      <c r="H14" s="18">
        <v>2216.3</v>
      </c>
      <c r="I14" s="17">
        <f>90897.13+5991.6+F14</f>
        <v>99105.03000000001</v>
      </c>
      <c r="J14" s="17">
        <f>90897.13+5991.6+H14</f>
        <v>99105.03000000001</v>
      </c>
    </row>
    <row r="15" spans="1:10" ht="18.75">
      <c r="A15" s="2">
        <v>6</v>
      </c>
      <c r="B15" s="7" t="s">
        <v>23</v>
      </c>
      <c r="C15" s="17">
        <f>202672.2+81116.8+19946.2</f>
        <v>303735.2</v>
      </c>
      <c r="D15" s="19">
        <v>63762.362</v>
      </c>
      <c r="E15" s="19">
        <v>63762.362</v>
      </c>
      <c r="F15" s="19">
        <v>54491.3</v>
      </c>
      <c r="G15" s="19">
        <v>54491.3</v>
      </c>
      <c r="H15" s="19">
        <v>54491.3</v>
      </c>
      <c r="I15" s="17">
        <f>239972.94+F15</f>
        <v>294464.24</v>
      </c>
      <c r="J15" s="17">
        <f>239972.94+H15</f>
        <v>294464.24</v>
      </c>
    </row>
    <row r="16" spans="1:10" ht="18.75">
      <c r="A16" s="12">
        <v>7</v>
      </c>
      <c r="B16" s="6" t="s">
        <v>2</v>
      </c>
      <c r="C16" s="6"/>
      <c r="D16" s="6"/>
      <c r="E16" s="6"/>
      <c r="F16" s="6"/>
      <c r="G16" s="6"/>
      <c r="H16" s="6"/>
      <c r="I16" s="6"/>
      <c r="J16" s="6"/>
    </row>
    <row r="17" spans="1:10" ht="37.5">
      <c r="A17" s="2">
        <v>8</v>
      </c>
      <c r="B17" s="18" t="s">
        <v>56</v>
      </c>
      <c r="C17" s="20">
        <f aca="true" t="shared" si="1" ref="C17:J17">SUM(C18:C19)</f>
        <v>302022.5</v>
      </c>
      <c r="D17" s="20">
        <f t="shared" si="1"/>
        <v>249000</v>
      </c>
      <c r="E17" s="20">
        <f>SUM(E18:E19)</f>
        <v>249000</v>
      </c>
      <c r="F17" s="20">
        <f t="shared" si="1"/>
        <v>233094.3</v>
      </c>
      <c r="G17" s="20">
        <f t="shared" si="1"/>
        <v>233094.3</v>
      </c>
      <c r="H17" s="20">
        <f>SUM(H18:H19)</f>
        <v>233094.3</v>
      </c>
      <c r="I17" s="20">
        <f t="shared" si="1"/>
        <v>233094.3</v>
      </c>
      <c r="J17" s="20">
        <f t="shared" si="1"/>
        <v>233094.3</v>
      </c>
    </row>
    <row r="18" spans="1:10" ht="18.75">
      <c r="A18" s="12">
        <v>9</v>
      </c>
      <c r="B18" s="20" t="s">
        <v>22</v>
      </c>
      <c r="C18" s="21">
        <v>302022.5</v>
      </c>
      <c r="D18" s="20">
        <v>249000</v>
      </c>
      <c r="E18" s="20">
        <v>249000</v>
      </c>
      <c r="F18" s="20">
        <v>233094.3</v>
      </c>
      <c r="G18" s="20">
        <v>233094.3</v>
      </c>
      <c r="H18" s="20">
        <v>233094.3</v>
      </c>
      <c r="I18" s="20">
        <f>F18</f>
        <v>233094.3</v>
      </c>
      <c r="J18" s="20">
        <f>H18</f>
        <v>233094.3</v>
      </c>
    </row>
    <row r="19" spans="1:10" ht="18.75">
      <c r="A19" s="2">
        <v>10</v>
      </c>
      <c r="B19" s="18" t="s">
        <v>23</v>
      </c>
      <c r="C19" s="20"/>
      <c r="D19" s="20"/>
      <c r="E19" s="20"/>
      <c r="F19" s="20"/>
      <c r="G19" s="20"/>
      <c r="H19" s="20"/>
      <c r="I19" s="20"/>
      <c r="J19" s="20"/>
    </row>
    <row r="20" spans="1:10" ht="18.75">
      <c r="A20" s="12">
        <v>11</v>
      </c>
      <c r="B20" s="6" t="s">
        <v>3</v>
      </c>
      <c r="C20" s="6"/>
      <c r="D20" s="6"/>
      <c r="E20" s="6"/>
      <c r="F20" s="6"/>
      <c r="G20" s="6"/>
      <c r="H20" s="6"/>
      <c r="I20" s="6"/>
      <c r="J20" s="6"/>
    </row>
    <row r="21" spans="1:10" ht="66.75" customHeight="1">
      <c r="A21" s="2">
        <v>12</v>
      </c>
      <c r="B21" s="7" t="s">
        <v>43</v>
      </c>
      <c r="C21" s="20">
        <f aca="true" t="shared" si="2" ref="C21:J21">SUM(C22:C23)</f>
        <v>1000</v>
      </c>
      <c r="D21" s="20">
        <f>SUM(D22:D23)</f>
        <v>1000</v>
      </c>
      <c r="E21" s="20">
        <f t="shared" si="2"/>
        <v>1000</v>
      </c>
      <c r="F21" s="20">
        <f t="shared" si="2"/>
        <v>1000</v>
      </c>
      <c r="G21" s="20">
        <f t="shared" si="2"/>
        <v>1000</v>
      </c>
      <c r="H21" s="20">
        <f>SUM(H22:H23)</f>
        <v>1000</v>
      </c>
      <c r="I21" s="20">
        <f t="shared" si="2"/>
        <v>1000</v>
      </c>
      <c r="J21" s="20">
        <f t="shared" si="2"/>
        <v>1000</v>
      </c>
    </row>
    <row r="22" spans="1:10" ht="18.75">
      <c r="A22" s="12">
        <v>13</v>
      </c>
      <c r="B22" s="20" t="s">
        <v>22</v>
      </c>
      <c r="C22" s="20">
        <v>1000</v>
      </c>
      <c r="D22" s="20">
        <v>1000</v>
      </c>
      <c r="E22" s="20">
        <v>1000</v>
      </c>
      <c r="F22" s="20">
        <v>1000</v>
      </c>
      <c r="G22" s="20">
        <v>1000</v>
      </c>
      <c r="H22" s="20">
        <v>1000</v>
      </c>
      <c r="I22" s="20">
        <f>F22</f>
        <v>1000</v>
      </c>
      <c r="J22" s="20">
        <f>G22</f>
        <v>1000</v>
      </c>
    </row>
    <row r="23" spans="1:10" ht="18.75">
      <c r="A23" s="2">
        <v>14</v>
      </c>
      <c r="B23" s="18" t="s">
        <v>23</v>
      </c>
      <c r="C23" s="20"/>
      <c r="D23" s="20"/>
      <c r="E23" s="20"/>
      <c r="F23" s="20"/>
      <c r="G23" s="20"/>
      <c r="H23" s="20"/>
      <c r="I23" s="20"/>
      <c r="J23" s="20"/>
    </row>
    <row r="24" spans="1:10" ht="18.75">
      <c r="A24" s="12">
        <v>15</v>
      </c>
      <c r="B24" s="6" t="s">
        <v>7</v>
      </c>
      <c r="C24" s="6"/>
      <c r="D24" s="6"/>
      <c r="E24" s="6"/>
      <c r="F24" s="6"/>
      <c r="G24" s="6"/>
      <c r="H24" s="6"/>
      <c r="I24" s="6"/>
      <c r="J24" s="6"/>
    </row>
    <row r="25" spans="1:10" ht="37.5">
      <c r="A25" s="2">
        <v>16</v>
      </c>
      <c r="B25" s="7" t="s">
        <v>25</v>
      </c>
      <c r="C25" s="20">
        <f aca="true" t="shared" si="3" ref="C25:J25">SUM(C26:C27)</f>
        <v>618.542</v>
      </c>
      <c r="D25" s="20">
        <f t="shared" si="3"/>
        <v>618.542</v>
      </c>
      <c r="E25" s="20">
        <f t="shared" si="3"/>
        <v>618.542</v>
      </c>
      <c r="F25" s="20">
        <f t="shared" si="3"/>
        <v>618.542</v>
      </c>
      <c r="G25" s="20">
        <f t="shared" si="3"/>
        <v>618.542</v>
      </c>
      <c r="H25" s="20">
        <f t="shared" si="3"/>
        <v>618.542</v>
      </c>
      <c r="I25" s="20">
        <f t="shared" si="3"/>
        <v>618.542</v>
      </c>
      <c r="J25" s="20">
        <f t="shared" si="3"/>
        <v>618.542</v>
      </c>
    </row>
    <row r="26" spans="1:10" ht="18.75">
      <c r="A26" s="12">
        <v>17</v>
      </c>
      <c r="B26" s="20" t="s">
        <v>22</v>
      </c>
      <c r="C26" s="20">
        <v>618.542</v>
      </c>
      <c r="D26" s="20">
        <v>618.542</v>
      </c>
      <c r="E26" s="20">
        <v>618.542</v>
      </c>
      <c r="F26" s="20">
        <v>618.542</v>
      </c>
      <c r="G26" s="20">
        <v>618.542</v>
      </c>
      <c r="H26" s="20">
        <v>618.542</v>
      </c>
      <c r="I26" s="20">
        <f>F26</f>
        <v>618.542</v>
      </c>
      <c r="J26" s="20">
        <f>G26</f>
        <v>618.542</v>
      </c>
    </row>
    <row r="27" spans="1:10" ht="18.75">
      <c r="A27" s="2">
        <v>18</v>
      </c>
      <c r="B27" s="18" t="s">
        <v>23</v>
      </c>
      <c r="C27" s="20"/>
      <c r="D27" s="20"/>
      <c r="E27" s="20"/>
      <c r="F27" s="20"/>
      <c r="G27" s="20"/>
      <c r="H27" s="20"/>
      <c r="I27" s="20"/>
      <c r="J27" s="20"/>
    </row>
    <row r="28" spans="1:10" ht="18.75">
      <c r="A28" s="12">
        <v>19</v>
      </c>
      <c r="B28" s="6" t="s">
        <v>41</v>
      </c>
      <c r="C28" s="6"/>
      <c r="D28" s="6"/>
      <c r="E28" s="6"/>
      <c r="F28" s="6"/>
      <c r="G28" s="6"/>
      <c r="H28" s="6"/>
      <c r="I28" s="6"/>
      <c r="J28" s="6"/>
    </row>
    <row r="29" spans="1:10" ht="56.25">
      <c r="A29" s="2">
        <v>20</v>
      </c>
      <c r="B29" s="7" t="s">
        <v>44</v>
      </c>
      <c r="C29" s="20">
        <f aca="true" t="shared" si="4" ref="C29:J29">SUM(C30:C31)</f>
        <v>1578.43</v>
      </c>
      <c r="D29" s="20">
        <f t="shared" si="4"/>
        <v>1578.43</v>
      </c>
      <c r="E29" s="20">
        <f t="shared" si="4"/>
        <v>1578.43</v>
      </c>
      <c r="F29" s="20">
        <f t="shared" si="4"/>
        <v>1578.43</v>
      </c>
      <c r="G29" s="20">
        <f t="shared" si="4"/>
        <v>1578.43</v>
      </c>
      <c r="H29" s="20">
        <f t="shared" si="4"/>
        <v>1578.43</v>
      </c>
      <c r="I29" s="20">
        <f t="shared" si="4"/>
        <v>1578.43</v>
      </c>
      <c r="J29" s="20">
        <f t="shared" si="4"/>
        <v>1578.43</v>
      </c>
    </row>
    <row r="30" spans="1:10" ht="18.75">
      <c r="A30" s="12">
        <v>21</v>
      </c>
      <c r="B30" s="20" t="s">
        <v>22</v>
      </c>
      <c r="C30" s="20">
        <f aca="true" t="shared" si="5" ref="C30:H30">380+1198.43</f>
        <v>1578.43</v>
      </c>
      <c r="D30" s="20">
        <f t="shared" si="5"/>
        <v>1578.43</v>
      </c>
      <c r="E30" s="20">
        <f t="shared" si="5"/>
        <v>1578.43</v>
      </c>
      <c r="F30" s="20">
        <f t="shared" si="5"/>
        <v>1578.43</v>
      </c>
      <c r="G30" s="20">
        <f t="shared" si="5"/>
        <v>1578.43</v>
      </c>
      <c r="H30" s="20">
        <f t="shared" si="5"/>
        <v>1578.43</v>
      </c>
      <c r="I30" s="20">
        <f>F30</f>
        <v>1578.43</v>
      </c>
      <c r="J30" s="20">
        <f>G30</f>
        <v>1578.43</v>
      </c>
    </row>
    <row r="31" spans="1:10" ht="18.75">
      <c r="A31" s="2">
        <v>22</v>
      </c>
      <c r="B31" s="18" t="s">
        <v>23</v>
      </c>
      <c r="C31" s="20"/>
      <c r="D31" s="20"/>
      <c r="E31" s="20"/>
      <c r="F31" s="20"/>
      <c r="G31" s="20"/>
      <c r="H31" s="20"/>
      <c r="I31" s="20"/>
      <c r="J31" s="20"/>
    </row>
    <row r="32" spans="1:10" ht="18.75">
      <c r="A32" s="12">
        <v>23</v>
      </c>
      <c r="B32" s="6" t="s">
        <v>26</v>
      </c>
      <c r="C32" s="20"/>
      <c r="D32" s="20"/>
      <c r="E32" s="20"/>
      <c r="F32" s="20"/>
      <c r="G32" s="20"/>
      <c r="H32" s="20"/>
      <c r="I32" s="20"/>
      <c r="J32" s="20"/>
    </row>
    <row r="33" spans="1:10" ht="65.25" customHeight="1">
      <c r="A33" s="2">
        <v>24</v>
      </c>
      <c r="B33" s="7" t="s">
        <v>61</v>
      </c>
      <c r="C33" s="20">
        <f aca="true" t="shared" si="6" ref="C33:J33">SUM(C34:C35)</f>
        <v>430</v>
      </c>
      <c r="D33" s="20">
        <f t="shared" si="6"/>
        <v>430</v>
      </c>
      <c r="E33" s="20">
        <f t="shared" si="6"/>
        <v>430</v>
      </c>
      <c r="F33" s="20">
        <f t="shared" si="6"/>
        <v>430</v>
      </c>
      <c r="G33" s="20">
        <f t="shared" si="6"/>
        <v>430</v>
      </c>
      <c r="H33" s="20">
        <f t="shared" si="6"/>
        <v>430</v>
      </c>
      <c r="I33" s="20">
        <f t="shared" si="6"/>
        <v>430</v>
      </c>
      <c r="J33" s="20">
        <f t="shared" si="6"/>
        <v>430</v>
      </c>
    </row>
    <row r="34" spans="1:10" ht="18.75">
      <c r="A34" s="12">
        <v>25</v>
      </c>
      <c r="B34" s="20" t="s">
        <v>22</v>
      </c>
      <c r="C34" s="20">
        <v>430</v>
      </c>
      <c r="D34" s="20">
        <v>430</v>
      </c>
      <c r="E34" s="20">
        <v>430</v>
      </c>
      <c r="F34" s="20">
        <v>430</v>
      </c>
      <c r="G34" s="20">
        <v>430</v>
      </c>
      <c r="H34" s="20">
        <v>430</v>
      </c>
      <c r="I34" s="20">
        <f>F34</f>
        <v>430</v>
      </c>
      <c r="J34" s="20">
        <f>G34</f>
        <v>430</v>
      </c>
    </row>
    <row r="35" spans="1:10" ht="18.75">
      <c r="A35" s="2">
        <v>26</v>
      </c>
      <c r="B35" s="18" t="s">
        <v>23</v>
      </c>
      <c r="C35" s="20"/>
      <c r="D35" s="20"/>
      <c r="E35" s="20"/>
      <c r="F35" s="20"/>
      <c r="G35" s="20"/>
      <c r="H35" s="20"/>
      <c r="I35" s="20"/>
      <c r="J35" s="20"/>
    </row>
    <row r="36" spans="1:10" ht="18.75">
      <c r="A36" s="12">
        <v>27</v>
      </c>
      <c r="B36" s="6" t="s">
        <v>8</v>
      </c>
      <c r="C36" s="6"/>
      <c r="D36" s="6"/>
      <c r="E36" s="6"/>
      <c r="F36" s="6"/>
      <c r="G36" s="6"/>
      <c r="H36" s="6"/>
      <c r="I36" s="6"/>
      <c r="J36" s="6"/>
    </row>
    <row r="37" spans="1:10" ht="37.5">
      <c r="A37" s="2">
        <v>28</v>
      </c>
      <c r="B37" s="7" t="s">
        <v>57</v>
      </c>
      <c r="C37" s="20">
        <f aca="true" t="shared" si="7" ref="C37:J37">SUM(C38:C39)</f>
        <v>2128.464</v>
      </c>
      <c r="D37" s="20">
        <f t="shared" si="7"/>
        <v>2128.464</v>
      </c>
      <c r="E37" s="20">
        <f t="shared" si="7"/>
        <v>2128.464</v>
      </c>
      <c r="F37" s="20">
        <f t="shared" si="7"/>
        <v>2128.464</v>
      </c>
      <c r="G37" s="20">
        <f t="shared" si="7"/>
        <v>2128.464</v>
      </c>
      <c r="H37" s="20">
        <f t="shared" si="7"/>
        <v>2128.464</v>
      </c>
      <c r="I37" s="20">
        <f t="shared" si="7"/>
        <v>2128.464</v>
      </c>
      <c r="J37" s="20">
        <f t="shared" si="7"/>
        <v>2128.464</v>
      </c>
    </row>
    <row r="38" spans="1:10" ht="18.75">
      <c r="A38" s="12">
        <v>29</v>
      </c>
      <c r="B38" s="20" t="s">
        <v>22</v>
      </c>
      <c r="C38" s="20">
        <v>2128.464</v>
      </c>
      <c r="D38" s="20">
        <v>2128.464</v>
      </c>
      <c r="E38" s="20">
        <v>2128.464</v>
      </c>
      <c r="F38" s="20">
        <v>2128.464</v>
      </c>
      <c r="G38" s="20">
        <v>2128.464</v>
      </c>
      <c r="H38" s="20">
        <v>2128.464</v>
      </c>
      <c r="I38" s="20">
        <f>F38</f>
        <v>2128.464</v>
      </c>
      <c r="J38" s="20">
        <f>G38</f>
        <v>2128.464</v>
      </c>
    </row>
    <row r="39" spans="1:10" ht="18.75">
      <c r="A39" s="2">
        <v>30</v>
      </c>
      <c r="B39" s="18" t="s">
        <v>23</v>
      </c>
      <c r="C39" s="20"/>
      <c r="D39" s="20"/>
      <c r="E39" s="20"/>
      <c r="F39" s="20"/>
      <c r="G39" s="20"/>
      <c r="H39" s="20"/>
      <c r="I39" s="20"/>
      <c r="J39" s="20"/>
    </row>
    <row r="40" spans="1:10" ht="18.75">
      <c r="A40" s="12">
        <v>31</v>
      </c>
      <c r="B40" s="6" t="s">
        <v>51</v>
      </c>
      <c r="C40" s="6"/>
      <c r="D40" s="6"/>
      <c r="E40" s="6"/>
      <c r="F40" s="6"/>
      <c r="G40" s="6"/>
      <c r="H40" s="6"/>
      <c r="I40" s="6"/>
      <c r="J40" s="6"/>
    </row>
    <row r="41" spans="1:10" ht="37.5">
      <c r="A41" s="2">
        <v>32</v>
      </c>
      <c r="B41" s="7" t="s">
        <v>52</v>
      </c>
      <c r="C41" s="20">
        <f aca="true" t="shared" si="8" ref="C41:J41">SUM(C42:C43)</f>
        <v>295.5</v>
      </c>
      <c r="D41" s="20">
        <f t="shared" si="8"/>
        <v>295.5</v>
      </c>
      <c r="E41" s="20">
        <f t="shared" si="8"/>
        <v>295.5</v>
      </c>
      <c r="F41" s="20">
        <f t="shared" si="8"/>
        <v>295.5</v>
      </c>
      <c r="G41" s="20">
        <f t="shared" si="8"/>
        <v>295.5</v>
      </c>
      <c r="H41" s="20">
        <f t="shared" si="8"/>
        <v>295.5</v>
      </c>
      <c r="I41" s="20">
        <f t="shared" si="8"/>
        <v>295.5</v>
      </c>
      <c r="J41" s="20">
        <f t="shared" si="8"/>
        <v>295.5</v>
      </c>
    </row>
    <row r="42" spans="1:10" ht="18.75">
      <c r="A42" s="12">
        <v>33</v>
      </c>
      <c r="B42" s="20" t="s">
        <v>22</v>
      </c>
      <c r="C42" s="20">
        <v>295.5</v>
      </c>
      <c r="D42" s="20">
        <v>295.5</v>
      </c>
      <c r="E42" s="20">
        <v>295.5</v>
      </c>
      <c r="F42" s="20">
        <v>295.5</v>
      </c>
      <c r="G42" s="20">
        <v>295.5</v>
      </c>
      <c r="H42" s="20">
        <v>295.5</v>
      </c>
      <c r="I42" s="20">
        <v>295.5</v>
      </c>
      <c r="J42" s="20">
        <v>295.5</v>
      </c>
    </row>
    <row r="43" spans="1:10" ht="18.75">
      <c r="A43" s="2">
        <v>34</v>
      </c>
      <c r="B43" s="18" t="s">
        <v>23</v>
      </c>
      <c r="C43" s="20"/>
      <c r="D43" s="20"/>
      <c r="E43" s="20"/>
      <c r="F43" s="20"/>
      <c r="G43" s="20"/>
      <c r="H43" s="20"/>
      <c r="I43" s="20"/>
      <c r="J43" s="20"/>
    </row>
    <row r="44" spans="1:10" ht="24" customHeight="1">
      <c r="A44" s="12">
        <v>35</v>
      </c>
      <c r="B44" s="43" t="s">
        <v>37</v>
      </c>
      <c r="C44" s="44"/>
      <c r="D44" s="44"/>
      <c r="E44" s="44"/>
      <c r="F44" s="44"/>
      <c r="G44" s="44"/>
      <c r="H44" s="44"/>
      <c r="I44" s="44"/>
      <c r="J44" s="45"/>
    </row>
    <row r="45" spans="1:10" ht="18.75">
      <c r="A45" s="2">
        <v>36</v>
      </c>
      <c r="B45" s="6" t="s">
        <v>4</v>
      </c>
      <c r="C45" s="6"/>
      <c r="D45" s="6"/>
      <c r="E45" s="6"/>
      <c r="F45" s="6"/>
      <c r="G45" s="6"/>
      <c r="H45" s="6"/>
      <c r="I45" s="6"/>
      <c r="J45" s="6"/>
    </row>
    <row r="46" spans="1:10" ht="29.25" customHeight="1">
      <c r="A46" s="12">
        <v>37</v>
      </c>
      <c r="B46" s="18" t="s">
        <v>45</v>
      </c>
      <c r="C46" s="20"/>
      <c r="D46" s="20"/>
      <c r="E46" s="20"/>
      <c r="F46" s="20"/>
      <c r="G46" s="20"/>
      <c r="H46" s="20"/>
      <c r="I46" s="20"/>
      <c r="J46" s="20"/>
    </row>
    <row r="47" spans="1:10" ht="18.75">
      <c r="A47" s="2">
        <v>38</v>
      </c>
      <c r="B47" s="20" t="s">
        <v>22</v>
      </c>
      <c r="C47" s="22"/>
      <c r="D47" s="23"/>
      <c r="E47" s="22"/>
      <c r="F47" s="22"/>
      <c r="G47" s="22"/>
      <c r="H47" s="22"/>
      <c r="I47" s="22"/>
      <c r="J47" s="22"/>
    </row>
    <row r="48" spans="1:10" ht="18.75">
      <c r="A48" s="12">
        <v>39</v>
      </c>
      <c r="B48" s="18" t="s">
        <v>23</v>
      </c>
      <c r="C48" s="20"/>
      <c r="D48" s="24"/>
      <c r="E48" s="24"/>
      <c r="F48" s="24"/>
      <c r="G48" s="24"/>
      <c r="H48" s="24"/>
      <c r="I48" s="20"/>
      <c r="J48" s="20"/>
    </row>
    <row r="49" spans="1:10" ht="18.75">
      <c r="A49" s="2">
        <v>40</v>
      </c>
      <c r="B49" s="6" t="s">
        <v>6</v>
      </c>
      <c r="C49" s="20"/>
      <c r="D49" s="24"/>
      <c r="E49" s="20"/>
      <c r="F49" s="20"/>
      <c r="G49" s="20"/>
      <c r="H49" s="20"/>
      <c r="I49" s="20"/>
      <c r="J49" s="20"/>
    </row>
    <row r="50" spans="1:10" ht="37.5">
      <c r="A50" s="12">
        <v>41</v>
      </c>
      <c r="B50" s="25" t="s">
        <v>27</v>
      </c>
      <c r="C50" s="20">
        <f>SUM(C51:C52)</f>
        <v>0</v>
      </c>
      <c r="D50" s="20">
        <f aca="true" t="shared" si="9" ref="D50:J50">SUM(D51:D52)</f>
        <v>0</v>
      </c>
      <c r="E50" s="20">
        <f t="shared" si="9"/>
        <v>0</v>
      </c>
      <c r="F50" s="20">
        <f t="shared" si="9"/>
        <v>0</v>
      </c>
      <c r="G50" s="20">
        <f>SUM(G51:G52)</f>
        <v>0</v>
      </c>
      <c r="H50" s="20">
        <f t="shared" si="9"/>
        <v>0</v>
      </c>
      <c r="I50" s="20">
        <f t="shared" si="9"/>
        <v>199.55</v>
      </c>
      <c r="J50" s="20">
        <f t="shared" si="9"/>
        <v>199.55</v>
      </c>
    </row>
    <row r="51" spans="1:10" ht="18.75">
      <c r="A51" s="2">
        <v>42</v>
      </c>
      <c r="B51" s="20" t="s">
        <v>22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20">
        <f>199.55+F51</f>
        <v>199.55</v>
      </c>
      <c r="J51" s="20">
        <f>199.55+G51</f>
        <v>199.55</v>
      </c>
    </row>
    <row r="52" spans="1:10" ht="18.75">
      <c r="A52" s="12">
        <v>43</v>
      </c>
      <c r="B52" s="18" t="s">
        <v>23</v>
      </c>
      <c r="C52" s="18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1:10" ht="18.75">
      <c r="A53" s="2">
        <v>44</v>
      </c>
      <c r="B53" s="6" t="s">
        <v>4</v>
      </c>
      <c r="C53" s="20"/>
      <c r="D53" s="24"/>
      <c r="E53" s="20"/>
      <c r="F53" s="20"/>
      <c r="G53" s="20"/>
      <c r="H53" s="20"/>
      <c r="I53" s="20"/>
      <c r="J53" s="20"/>
    </row>
    <row r="54" spans="1:10" ht="56.25">
      <c r="A54" s="12">
        <v>45</v>
      </c>
      <c r="B54" s="25" t="s">
        <v>5</v>
      </c>
      <c r="C54" s="20">
        <f aca="true" t="shared" si="10" ref="C54:J54">SUM(C55:C56)</f>
        <v>6536.23</v>
      </c>
      <c r="D54" s="20">
        <f t="shared" si="10"/>
        <v>5630.98</v>
      </c>
      <c r="E54" s="20">
        <f t="shared" si="10"/>
        <v>5630.98</v>
      </c>
      <c r="F54" s="20">
        <f t="shared" si="10"/>
        <v>5540.32</v>
      </c>
      <c r="G54" s="20">
        <f t="shared" si="10"/>
        <v>5540.32</v>
      </c>
      <c r="H54" s="20">
        <f t="shared" si="10"/>
        <v>5540.32</v>
      </c>
      <c r="I54" s="20">
        <f t="shared" si="10"/>
        <v>6315.65</v>
      </c>
      <c r="J54" s="20">
        <f t="shared" si="10"/>
        <v>6445.57</v>
      </c>
    </row>
    <row r="55" spans="1:10" ht="18.75">
      <c r="A55" s="2">
        <v>46</v>
      </c>
      <c r="B55" s="20" t="s">
        <v>22</v>
      </c>
      <c r="C55" s="18">
        <f>905.25+843.98</f>
        <v>1749.23</v>
      </c>
      <c r="D55" s="18">
        <v>843.98</v>
      </c>
      <c r="E55" s="18">
        <v>843.98</v>
      </c>
      <c r="F55" s="18">
        <v>753.36</v>
      </c>
      <c r="G55" s="18">
        <v>753.36</v>
      </c>
      <c r="H55" s="18">
        <v>753.36</v>
      </c>
      <c r="I55" s="18">
        <f>905.25+623.44</f>
        <v>1528.69</v>
      </c>
      <c r="J55" s="18">
        <f>905.25+G55</f>
        <v>1658.6100000000001</v>
      </c>
    </row>
    <row r="56" spans="1:10" ht="18.75">
      <c r="A56" s="12">
        <v>47</v>
      </c>
      <c r="B56" s="18" t="s">
        <v>23</v>
      </c>
      <c r="C56" s="18">
        <v>4787</v>
      </c>
      <c r="D56" s="18">
        <v>4787</v>
      </c>
      <c r="E56" s="18">
        <v>4787</v>
      </c>
      <c r="F56" s="20">
        <v>4786.96</v>
      </c>
      <c r="G56" s="20">
        <v>4786.96</v>
      </c>
      <c r="H56" s="20">
        <v>4786.96</v>
      </c>
      <c r="I56" s="20">
        <f>F56</f>
        <v>4786.96</v>
      </c>
      <c r="J56" s="20">
        <f>G56</f>
        <v>4786.96</v>
      </c>
    </row>
    <row r="57" spans="1:10" ht="18.75">
      <c r="A57" s="2">
        <v>48</v>
      </c>
      <c r="B57" s="6" t="s">
        <v>2</v>
      </c>
      <c r="C57" s="20"/>
      <c r="D57" s="24"/>
      <c r="E57" s="20"/>
      <c r="F57" s="20"/>
      <c r="G57" s="20"/>
      <c r="H57" s="20"/>
      <c r="I57" s="20"/>
      <c r="J57" s="20"/>
    </row>
    <row r="58" spans="1:10" ht="37.5">
      <c r="A58" s="12">
        <v>49</v>
      </c>
      <c r="B58" s="25" t="s">
        <v>46</v>
      </c>
      <c r="C58" s="20">
        <f aca="true" t="shared" si="11" ref="C58:J58">SUM(C59:C60)</f>
        <v>99.9</v>
      </c>
      <c r="D58" s="20">
        <f t="shared" si="11"/>
        <v>99.9</v>
      </c>
      <c r="E58" s="20">
        <f t="shared" si="11"/>
        <v>99.9</v>
      </c>
      <c r="F58" s="20">
        <f t="shared" si="11"/>
        <v>99.58</v>
      </c>
      <c r="G58" s="20">
        <f t="shared" si="11"/>
        <v>99.58</v>
      </c>
      <c r="H58" s="20">
        <f t="shared" si="11"/>
        <v>99.58</v>
      </c>
      <c r="I58" s="20">
        <f t="shared" si="11"/>
        <v>99.58</v>
      </c>
      <c r="J58" s="20">
        <f t="shared" si="11"/>
        <v>99.58</v>
      </c>
    </row>
    <row r="59" spans="1:10" ht="18.75">
      <c r="A59" s="2">
        <v>50</v>
      </c>
      <c r="B59" s="20" t="s">
        <v>22</v>
      </c>
      <c r="C59" s="18">
        <v>99.9</v>
      </c>
      <c r="D59" s="18">
        <v>99.9</v>
      </c>
      <c r="E59" s="18">
        <v>99.9</v>
      </c>
      <c r="F59" s="18">
        <v>99.58</v>
      </c>
      <c r="G59" s="18">
        <v>99.58</v>
      </c>
      <c r="H59" s="18">
        <v>99.58</v>
      </c>
      <c r="I59" s="18">
        <f>F59</f>
        <v>99.58</v>
      </c>
      <c r="J59" s="18">
        <f>G59</f>
        <v>99.58</v>
      </c>
    </row>
    <row r="60" spans="1:10" ht="18.75">
      <c r="A60" s="12">
        <v>51</v>
      </c>
      <c r="B60" s="18" t="s">
        <v>23</v>
      </c>
      <c r="C60" s="18"/>
      <c r="D60" s="18"/>
      <c r="E60" s="18"/>
      <c r="F60" s="20"/>
      <c r="G60" s="20"/>
      <c r="H60" s="20"/>
      <c r="I60" s="18"/>
      <c r="J60" s="18"/>
    </row>
    <row r="61" spans="1:10" ht="27" customHeight="1">
      <c r="A61" s="2">
        <v>52</v>
      </c>
      <c r="B61" s="43" t="s">
        <v>38</v>
      </c>
      <c r="C61" s="44"/>
      <c r="D61" s="44"/>
      <c r="E61" s="44"/>
      <c r="F61" s="44"/>
      <c r="G61" s="44"/>
      <c r="H61" s="44"/>
      <c r="I61" s="44"/>
      <c r="J61" s="45"/>
    </row>
    <row r="62" spans="1:10" ht="18.75">
      <c r="A62" s="12">
        <v>53</v>
      </c>
      <c r="B62" s="6" t="s">
        <v>1</v>
      </c>
      <c r="C62" s="6"/>
      <c r="D62" s="6"/>
      <c r="E62" s="6"/>
      <c r="F62" s="6"/>
      <c r="G62" s="6"/>
      <c r="H62" s="6"/>
      <c r="I62" s="6"/>
      <c r="J62" s="6"/>
    </row>
    <row r="63" spans="1:10" ht="56.25">
      <c r="A63" s="2">
        <v>54</v>
      </c>
      <c r="B63" s="18" t="s">
        <v>47</v>
      </c>
      <c r="C63" s="20">
        <f>SUM(C64:C65)</f>
        <v>43934.54</v>
      </c>
      <c r="D63" s="20">
        <f aca="true" t="shared" si="12" ref="D63:J63">SUM(D64:D65)</f>
        <v>8181.423</v>
      </c>
      <c r="E63" s="20">
        <f t="shared" si="12"/>
        <v>8181.423</v>
      </c>
      <c r="F63" s="20">
        <f t="shared" si="12"/>
        <v>8175.7</v>
      </c>
      <c r="G63" s="20">
        <f>SUM(G64:G65)</f>
        <v>8166.66</v>
      </c>
      <c r="H63" s="20">
        <f>SUM(H64:H65)</f>
        <v>8166.66</v>
      </c>
      <c r="I63" s="20">
        <f t="shared" si="12"/>
        <v>44220.100000000006</v>
      </c>
      <c r="J63" s="20">
        <f t="shared" si="12"/>
        <v>46125.520000000004</v>
      </c>
    </row>
    <row r="64" spans="1:10" ht="18.75">
      <c r="A64" s="12">
        <v>55</v>
      </c>
      <c r="B64" s="20" t="s">
        <v>22</v>
      </c>
      <c r="C64" s="22">
        <f>475.29+2229.75+6770.12+7836.82+53.32</f>
        <v>17365.3</v>
      </c>
      <c r="D64" s="8">
        <v>8181.423</v>
      </c>
      <c r="E64" s="8">
        <v>8181.423</v>
      </c>
      <c r="F64" s="22">
        <v>8175.7</v>
      </c>
      <c r="G64" s="22">
        <v>8166.66</v>
      </c>
      <c r="H64" s="22">
        <v>8166.66</v>
      </c>
      <c r="I64" s="22">
        <f>475.29+2229.75+6770.12+F64</f>
        <v>17650.86</v>
      </c>
      <c r="J64" s="22">
        <f>475.29+1914.46+2229.75+6770.12+G64</f>
        <v>19556.28</v>
      </c>
    </row>
    <row r="65" spans="1:10" ht="18.75">
      <c r="A65" s="2">
        <v>56</v>
      </c>
      <c r="B65" s="18" t="s">
        <v>23</v>
      </c>
      <c r="C65" s="20">
        <f>5202.75+21366.49</f>
        <v>26569.24</v>
      </c>
      <c r="D65" s="19">
        <v>0</v>
      </c>
      <c r="E65" s="19"/>
      <c r="F65" s="20"/>
      <c r="G65" s="20"/>
      <c r="H65" s="20"/>
      <c r="I65" s="20">
        <f>5202.75+21366.49</f>
        <v>26569.24</v>
      </c>
      <c r="J65" s="20">
        <f>5202.75+21366.49</f>
        <v>26569.24</v>
      </c>
    </row>
    <row r="66" spans="1:10" ht="18.75">
      <c r="A66" s="12">
        <v>57</v>
      </c>
      <c r="B66" s="6" t="s">
        <v>7</v>
      </c>
      <c r="C66" s="6"/>
      <c r="D66" s="6"/>
      <c r="E66" s="6"/>
      <c r="F66" s="6"/>
      <c r="G66" s="6"/>
      <c r="H66" s="6"/>
      <c r="I66" s="6"/>
      <c r="J66" s="6"/>
    </row>
    <row r="67" spans="1:10" ht="123" customHeight="1">
      <c r="A67" s="2">
        <v>58</v>
      </c>
      <c r="B67" s="18" t="s">
        <v>53</v>
      </c>
      <c r="C67" s="20">
        <f aca="true" t="shared" si="13" ref="C67:J67">SUM(C68:C69)</f>
        <v>23000</v>
      </c>
      <c r="D67" s="20">
        <f t="shared" si="13"/>
        <v>3000</v>
      </c>
      <c r="E67" s="20">
        <f t="shared" si="13"/>
        <v>3000</v>
      </c>
      <c r="F67" s="20">
        <f t="shared" si="13"/>
        <v>2905.41</v>
      </c>
      <c r="G67" s="20">
        <f t="shared" si="13"/>
        <v>2905.41</v>
      </c>
      <c r="H67" s="20">
        <f t="shared" si="13"/>
        <v>2905.41</v>
      </c>
      <c r="I67" s="20">
        <f t="shared" si="13"/>
        <v>2905.41</v>
      </c>
      <c r="J67" s="20">
        <f t="shared" si="13"/>
        <v>2905.41</v>
      </c>
    </row>
    <row r="68" spans="1:10" ht="18.75">
      <c r="A68" s="12">
        <v>59</v>
      </c>
      <c r="B68" s="20" t="s">
        <v>22</v>
      </c>
      <c r="C68" s="26">
        <v>23000</v>
      </c>
      <c r="D68" s="27">
        <v>3000</v>
      </c>
      <c r="E68" s="27">
        <v>3000</v>
      </c>
      <c r="F68" s="26">
        <v>2905.41</v>
      </c>
      <c r="G68" s="26">
        <v>2905.41</v>
      </c>
      <c r="H68" s="26">
        <v>2905.41</v>
      </c>
      <c r="I68" s="20">
        <f>F68</f>
        <v>2905.41</v>
      </c>
      <c r="J68" s="20">
        <f>G68</f>
        <v>2905.41</v>
      </c>
    </row>
    <row r="69" spans="1:10" ht="18.75">
      <c r="A69" s="2">
        <v>60</v>
      </c>
      <c r="B69" s="18" t="s">
        <v>23</v>
      </c>
      <c r="C69" s="20"/>
      <c r="D69" s="20"/>
      <c r="E69" s="20"/>
      <c r="F69" s="20"/>
      <c r="G69" s="20"/>
      <c r="H69" s="20"/>
      <c r="I69" s="20"/>
      <c r="J69" s="20"/>
    </row>
    <row r="70" spans="1:10" ht="18.75">
      <c r="A70" s="12">
        <v>61</v>
      </c>
      <c r="B70" s="6" t="s">
        <v>41</v>
      </c>
      <c r="C70" s="6"/>
      <c r="D70" s="6"/>
      <c r="E70" s="6"/>
      <c r="F70" s="6"/>
      <c r="G70" s="6"/>
      <c r="H70" s="6"/>
      <c r="I70" s="6"/>
      <c r="J70" s="6"/>
    </row>
    <row r="71" spans="1:10" ht="112.5">
      <c r="A71" s="2">
        <v>62</v>
      </c>
      <c r="B71" s="18" t="s">
        <v>62</v>
      </c>
      <c r="C71" s="20">
        <f>SUM(C72:C73)</f>
        <v>3683.28</v>
      </c>
      <c r="D71" s="20">
        <f aca="true" t="shared" si="14" ref="D71:J71">SUM(D72:D73)</f>
        <v>3683.28</v>
      </c>
      <c r="E71" s="20">
        <f t="shared" si="14"/>
        <v>3683.28</v>
      </c>
      <c r="F71" s="20">
        <f t="shared" si="14"/>
        <v>3437.78</v>
      </c>
      <c r="G71" s="20">
        <f>SUM(G72:G73)</f>
        <v>3032.83</v>
      </c>
      <c r="H71" s="20">
        <f>SUM(H72:H73)</f>
        <v>3032.83</v>
      </c>
      <c r="I71" s="20">
        <f t="shared" si="14"/>
        <v>3437.78</v>
      </c>
      <c r="J71" s="20">
        <f t="shared" si="14"/>
        <v>3032.83</v>
      </c>
    </row>
    <row r="72" spans="1:10" ht="18.75">
      <c r="A72" s="12">
        <v>63</v>
      </c>
      <c r="B72" s="20" t="s">
        <v>22</v>
      </c>
      <c r="C72" s="26">
        <v>3683.28</v>
      </c>
      <c r="D72" s="26">
        <v>3683.28</v>
      </c>
      <c r="E72" s="26">
        <v>3683.28</v>
      </c>
      <c r="F72" s="20">
        <v>3437.78</v>
      </c>
      <c r="G72" s="20">
        <v>3032.83</v>
      </c>
      <c r="H72" s="20">
        <v>3032.83</v>
      </c>
      <c r="I72" s="20">
        <f>F72</f>
        <v>3437.78</v>
      </c>
      <c r="J72" s="20">
        <f>G72</f>
        <v>3032.83</v>
      </c>
    </row>
    <row r="73" spans="1:10" ht="18.75">
      <c r="A73" s="2">
        <v>64</v>
      </c>
      <c r="B73" s="18" t="s">
        <v>23</v>
      </c>
      <c r="C73" s="20"/>
      <c r="D73" s="20"/>
      <c r="E73" s="20"/>
      <c r="F73" s="20"/>
      <c r="G73" s="20"/>
      <c r="H73" s="20"/>
      <c r="I73" s="20"/>
      <c r="J73" s="20"/>
    </row>
    <row r="74" spans="1:10" ht="44.25" customHeight="1">
      <c r="A74" s="12">
        <v>65</v>
      </c>
      <c r="B74" s="61" t="s">
        <v>50</v>
      </c>
      <c r="C74" s="51"/>
      <c r="D74" s="51"/>
      <c r="E74" s="51"/>
      <c r="F74" s="51"/>
      <c r="G74" s="51"/>
      <c r="H74" s="51"/>
      <c r="I74" s="51"/>
      <c r="J74" s="52"/>
    </row>
    <row r="75" spans="1:10" ht="27" customHeight="1">
      <c r="A75" s="2">
        <v>66</v>
      </c>
      <c r="B75" s="50" t="s">
        <v>30</v>
      </c>
      <c r="C75" s="51"/>
      <c r="D75" s="51"/>
      <c r="E75" s="51"/>
      <c r="F75" s="51"/>
      <c r="G75" s="51"/>
      <c r="H75" s="51"/>
      <c r="I75" s="51"/>
      <c r="J75" s="52"/>
    </row>
    <row r="76" spans="1:10" ht="18.75">
      <c r="A76" s="12">
        <v>67</v>
      </c>
      <c r="B76" s="6" t="s">
        <v>1</v>
      </c>
      <c r="C76" s="6"/>
      <c r="D76" s="6"/>
      <c r="E76" s="6"/>
      <c r="F76" s="6"/>
      <c r="G76" s="6"/>
      <c r="H76" s="6"/>
      <c r="I76" s="6"/>
      <c r="J76" s="6"/>
    </row>
    <row r="77" spans="1:10" ht="50.25" customHeight="1">
      <c r="A77" s="2">
        <v>68</v>
      </c>
      <c r="B77" s="28" t="s">
        <v>31</v>
      </c>
      <c r="C77" s="16">
        <f aca="true" t="shared" si="15" ref="C77:J77">C78+C79</f>
        <v>758</v>
      </c>
      <c r="D77" s="16">
        <f t="shared" si="15"/>
        <v>758</v>
      </c>
      <c r="E77" s="16">
        <f t="shared" si="15"/>
        <v>758</v>
      </c>
      <c r="F77" s="16">
        <f t="shared" si="15"/>
        <v>313.15</v>
      </c>
      <c r="G77" s="16">
        <f t="shared" si="15"/>
        <v>313.15</v>
      </c>
      <c r="H77" s="16">
        <f t="shared" si="15"/>
        <v>313.15</v>
      </c>
      <c r="I77" s="16">
        <f t="shared" si="15"/>
        <v>313.15</v>
      </c>
      <c r="J77" s="16">
        <f t="shared" si="15"/>
        <v>313.15</v>
      </c>
    </row>
    <row r="78" spans="1:10" ht="18.75">
      <c r="A78" s="12">
        <v>69</v>
      </c>
      <c r="B78" s="16" t="s">
        <v>22</v>
      </c>
      <c r="C78" s="29">
        <v>758</v>
      </c>
      <c r="D78" s="29">
        <v>758</v>
      </c>
      <c r="E78" s="29">
        <v>758</v>
      </c>
      <c r="F78" s="7">
        <v>313.15</v>
      </c>
      <c r="G78" s="7">
        <v>313.15</v>
      </c>
      <c r="H78" s="7">
        <v>313.15</v>
      </c>
      <c r="I78" s="7">
        <v>313.15</v>
      </c>
      <c r="J78" s="7">
        <v>313.15</v>
      </c>
    </row>
    <row r="79" spans="1:10" ht="18.75">
      <c r="A79" s="2">
        <v>70</v>
      </c>
      <c r="B79" s="7" t="s">
        <v>23</v>
      </c>
      <c r="C79" s="29"/>
      <c r="D79" s="29"/>
      <c r="E79" s="29"/>
      <c r="F79" s="29"/>
      <c r="G79" s="29"/>
      <c r="H79" s="7"/>
      <c r="I79" s="16"/>
      <c r="J79" s="16"/>
    </row>
    <row r="80" spans="1:10" ht="27" customHeight="1">
      <c r="A80" s="12">
        <v>71</v>
      </c>
      <c r="B80" s="46" t="s">
        <v>32</v>
      </c>
      <c r="C80" s="47"/>
      <c r="D80" s="47"/>
      <c r="E80" s="47"/>
      <c r="F80" s="47"/>
      <c r="G80" s="47"/>
      <c r="H80" s="47"/>
      <c r="I80" s="47"/>
      <c r="J80" s="48"/>
    </row>
    <row r="81" spans="1:10" ht="18.75">
      <c r="A81" s="2">
        <v>72</v>
      </c>
      <c r="B81" s="6" t="s">
        <v>1</v>
      </c>
      <c r="C81" s="9"/>
      <c r="D81" s="7"/>
      <c r="E81" s="7"/>
      <c r="F81" s="7"/>
      <c r="G81" s="7"/>
      <c r="H81" s="7"/>
      <c r="I81" s="16"/>
      <c r="J81" s="16"/>
    </row>
    <row r="82" spans="1:10" ht="37.5">
      <c r="A82" s="12">
        <v>73</v>
      </c>
      <c r="B82" s="7" t="s">
        <v>48</v>
      </c>
      <c r="C82" s="29">
        <f aca="true" t="shared" si="16" ref="C82:J82">C83+C84</f>
        <v>103430.16</v>
      </c>
      <c r="D82" s="29">
        <f t="shared" si="16"/>
        <v>44109.9</v>
      </c>
      <c r="E82" s="16">
        <f t="shared" si="16"/>
        <v>44109.9</v>
      </c>
      <c r="F82" s="16">
        <f t="shared" si="16"/>
        <v>44109.9</v>
      </c>
      <c r="G82" s="16">
        <f t="shared" si="16"/>
        <v>44109.9</v>
      </c>
      <c r="H82" s="16">
        <f t="shared" si="16"/>
        <v>44109.9</v>
      </c>
      <c r="I82" s="16">
        <f t="shared" si="16"/>
        <v>44109.9</v>
      </c>
      <c r="J82" s="16">
        <f t="shared" si="16"/>
        <v>44109.9</v>
      </c>
    </row>
    <row r="83" spans="1:10" ht="18.75">
      <c r="A83" s="2">
        <v>74</v>
      </c>
      <c r="B83" s="16" t="s">
        <v>22</v>
      </c>
      <c r="C83" s="16">
        <v>103430.16</v>
      </c>
      <c r="D83" s="16">
        <v>44109.9</v>
      </c>
      <c r="E83" s="16">
        <v>44109.9</v>
      </c>
      <c r="F83" s="16">
        <v>44109.9</v>
      </c>
      <c r="G83" s="16">
        <v>44109.9</v>
      </c>
      <c r="H83" s="16">
        <v>44109.9</v>
      </c>
      <c r="I83" s="7">
        <f>F83</f>
        <v>44109.9</v>
      </c>
      <c r="J83" s="7">
        <f>G83</f>
        <v>44109.9</v>
      </c>
    </row>
    <row r="84" spans="1:10" ht="18.75">
      <c r="A84" s="12">
        <v>75</v>
      </c>
      <c r="B84" s="7" t="s">
        <v>23</v>
      </c>
      <c r="C84" s="16"/>
      <c r="D84" s="29"/>
      <c r="E84" s="16"/>
      <c r="F84" s="16"/>
      <c r="G84" s="16"/>
      <c r="H84" s="16"/>
      <c r="I84" s="16"/>
      <c r="J84" s="16"/>
    </row>
    <row r="85" spans="1:10" ht="18.75">
      <c r="A85" s="2">
        <v>76</v>
      </c>
      <c r="B85" s="6" t="s">
        <v>6</v>
      </c>
      <c r="C85" s="9"/>
      <c r="D85" s="7"/>
      <c r="E85" s="7"/>
      <c r="F85" s="7"/>
      <c r="G85" s="7"/>
      <c r="H85" s="7"/>
      <c r="I85" s="16"/>
      <c r="J85" s="16"/>
    </row>
    <row r="86" spans="1:10" ht="18.75">
      <c r="A86" s="12">
        <v>77</v>
      </c>
      <c r="B86" s="7" t="s">
        <v>33</v>
      </c>
      <c r="C86" s="16">
        <f aca="true" t="shared" si="17" ref="C86:J86">C87+C88</f>
        <v>1007.43</v>
      </c>
      <c r="D86" s="16">
        <f t="shared" si="17"/>
        <v>1007.43</v>
      </c>
      <c r="E86" s="16">
        <f t="shared" si="17"/>
        <v>1007.43</v>
      </c>
      <c r="F86" s="16">
        <f t="shared" si="17"/>
        <v>1007.43</v>
      </c>
      <c r="G86" s="16">
        <f t="shared" si="17"/>
        <v>1007.43</v>
      </c>
      <c r="H86" s="16">
        <f t="shared" si="17"/>
        <v>1007.43</v>
      </c>
      <c r="I86" s="16">
        <f t="shared" si="17"/>
        <v>1007.43</v>
      </c>
      <c r="J86" s="16">
        <f t="shared" si="17"/>
        <v>1007.43</v>
      </c>
    </row>
    <row r="87" spans="1:10" ht="18.75">
      <c r="A87" s="2">
        <v>78</v>
      </c>
      <c r="B87" s="16" t="s">
        <v>22</v>
      </c>
      <c r="C87" s="16">
        <v>1007.43</v>
      </c>
      <c r="D87" s="16">
        <v>1007.43</v>
      </c>
      <c r="E87" s="16">
        <v>1007.43</v>
      </c>
      <c r="F87" s="16">
        <v>1007.43</v>
      </c>
      <c r="G87" s="16">
        <v>1007.43</v>
      </c>
      <c r="H87" s="16">
        <v>1007.43</v>
      </c>
      <c r="I87" s="7">
        <f>F87</f>
        <v>1007.43</v>
      </c>
      <c r="J87" s="7">
        <f>G87</f>
        <v>1007.43</v>
      </c>
    </row>
    <row r="88" spans="1:10" ht="18.75">
      <c r="A88" s="12">
        <v>79</v>
      </c>
      <c r="B88" s="7" t="s">
        <v>23</v>
      </c>
      <c r="C88" s="16"/>
      <c r="D88" s="16"/>
      <c r="E88" s="16"/>
      <c r="F88" s="16"/>
      <c r="G88" s="16"/>
      <c r="H88" s="16"/>
      <c r="I88" s="16"/>
      <c r="J88" s="16"/>
    </row>
    <row r="89" spans="1:10" ht="33.75" customHeight="1">
      <c r="A89" s="2">
        <v>80</v>
      </c>
      <c r="B89" s="49" t="s">
        <v>35</v>
      </c>
      <c r="C89" s="38"/>
      <c r="D89" s="38"/>
      <c r="E89" s="38"/>
      <c r="F89" s="38"/>
      <c r="G89" s="38"/>
      <c r="H89" s="38"/>
      <c r="I89" s="38"/>
      <c r="J89" s="38"/>
    </row>
    <row r="90" spans="1:10" ht="24.75" customHeight="1">
      <c r="A90" s="12">
        <v>81</v>
      </c>
      <c r="B90" s="37" t="s">
        <v>21</v>
      </c>
      <c r="C90" s="39"/>
      <c r="D90" s="39"/>
      <c r="E90" s="39"/>
      <c r="F90" s="39"/>
      <c r="G90" s="39"/>
      <c r="H90" s="39"/>
      <c r="I90" s="39"/>
      <c r="J90" s="39"/>
    </row>
    <row r="91" spans="1:10" ht="18.75">
      <c r="A91" s="2">
        <v>82</v>
      </c>
      <c r="B91" s="6" t="s">
        <v>1</v>
      </c>
      <c r="C91" s="6"/>
      <c r="D91" s="6"/>
      <c r="E91" s="6"/>
      <c r="F91" s="6"/>
      <c r="G91" s="6"/>
      <c r="H91" s="6"/>
      <c r="I91" s="6"/>
      <c r="J91" s="6"/>
    </row>
    <row r="92" spans="1:10" ht="37.5">
      <c r="A92" s="12">
        <v>83</v>
      </c>
      <c r="B92" s="28" t="s">
        <v>63</v>
      </c>
      <c r="C92" s="16">
        <f aca="true" t="shared" si="18" ref="C92:J92">C93+C94</f>
        <v>51571.520000000004</v>
      </c>
      <c r="D92" s="16">
        <f t="shared" si="18"/>
        <v>49738.81</v>
      </c>
      <c r="E92" s="16">
        <f t="shared" si="18"/>
        <v>49738.81</v>
      </c>
      <c r="F92" s="16">
        <f t="shared" si="18"/>
        <v>48584.516</v>
      </c>
      <c r="G92" s="16">
        <f t="shared" si="18"/>
        <v>48584.509999999995</v>
      </c>
      <c r="H92" s="16">
        <f t="shared" si="18"/>
        <v>48584.509999999995</v>
      </c>
      <c r="I92" s="16">
        <f t="shared" si="18"/>
        <v>49614.486000000004</v>
      </c>
      <c r="J92" s="16">
        <f t="shared" si="18"/>
        <v>49614.479999999996</v>
      </c>
    </row>
    <row r="93" spans="1:10" ht="18.75">
      <c r="A93" s="2">
        <v>84</v>
      </c>
      <c r="B93" s="16" t="s">
        <v>22</v>
      </c>
      <c r="C93" s="30">
        <v>28178.9</v>
      </c>
      <c r="D93" s="30">
        <f>1569.306+24708.92+0.074+67.89</f>
        <v>26346.19</v>
      </c>
      <c r="E93" s="30">
        <f>1569.306+24708.92+0.074+67.89</f>
        <v>26346.19</v>
      </c>
      <c r="F93" s="7">
        <f>1569.306+24709+67.9</f>
        <v>26346.206000000002</v>
      </c>
      <c r="G93" s="7">
        <v>26346.2</v>
      </c>
      <c r="H93" s="7">
        <f>G93</f>
        <v>26346.2</v>
      </c>
      <c r="I93" s="7">
        <f>1029.97+F93</f>
        <v>27376.176000000003</v>
      </c>
      <c r="J93" s="7">
        <f>1029.97+H93</f>
        <v>27376.170000000002</v>
      </c>
    </row>
    <row r="94" spans="1:10" ht="18.75">
      <c r="A94" s="12">
        <v>85</v>
      </c>
      <c r="B94" s="7" t="s">
        <v>23</v>
      </c>
      <c r="C94" s="30">
        <v>23392.62</v>
      </c>
      <c r="D94" s="30">
        <f>9269.42+14123.2</f>
        <v>23392.620000000003</v>
      </c>
      <c r="E94" s="30">
        <f>9269.42+14123.2</f>
        <v>23392.620000000003</v>
      </c>
      <c r="F94" s="30">
        <f>9269.42+12968.89</f>
        <v>22238.309999999998</v>
      </c>
      <c r="G94" s="30">
        <f>9269.42+12968.89</f>
        <v>22238.309999999998</v>
      </c>
      <c r="H94" s="30">
        <f>9269.42+12968.89</f>
        <v>22238.309999999998</v>
      </c>
      <c r="I94" s="16">
        <f>F94</f>
        <v>22238.309999999998</v>
      </c>
      <c r="J94" s="16">
        <f>H94</f>
        <v>22238.309999999998</v>
      </c>
    </row>
    <row r="95" spans="1:10" ht="18.75">
      <c r="A95" s="2">
        <v>86</v>
      </c>
      <c r="B95" s="6" t="s">
        <v>4</v>
      </c>
      <c r="C95" s="16"/>
      <c r="D95" s="16"/>
      <c r="E95" s="16"/>
      <c r="F95" s="16"/>
      <c r="G95" s="16"/>
      <c r="H95" s="16"/>
      <c r="I95" s="16"/>
      <c r="J95" s="16"/>
    </row>
    <row r="96" spans="1:10" ht="37.5">
      <c r="A96" s="12">
        <v>87</v>
      </c>
      <c r="B96" s="31" t="s">
        <v>28</v>
      </c>
      <c r="C96" s="16">
        <f aca="true" t="shared" si="19" ref="C96:J96">C97+C98</f>
        <v>56053.861999999994</v>
      </c>
      <c r="D96" s="16">
        <f t="shared" si="19"/>
        <v>0</v>
      </c>
      <c r="E96" s="16">
        <f t="shared" si="19"/>
        <v>0</v>
      </c>
      <c r="F96" s="16">
        <f t="shared" si="19"/>
        <v>0</v>
      </c>
      <c r="G96" s="16">
        <f t="shared" si="19"/>
        <v>0</v>
      </c>
      <c r="H96" s="16">
        <f t="shared" si="19"/>
        <v>0</v>
      </c>
      <c r="I96" s="16">
        <f t="shared" si="19"/>
        <v>1553.412</v>
      </c>
      <c r="J96" s="16">
        <f t="shared" si="19"/>
        <v>1553.412</v>
      </c>
    </row>
    <row r="97" spans="1:10" ht="18.75">
      <c r="A97" s="2">
        <v>88</v>
      </c>
      <c r="B97" s="16" t="s">
        <v>22</v>
      </c>
      <c r="C97" s="32">
        <f>5450.25+1553.412</f>
        <v>7003.662</v>
      </c>
      <c r="D97" s="32">
        <v>0</v>
      </c>
      <c r="E97" s="33">
        <v>0</v>
      </c>
      <c r="F97" s="16"/>
      <c r="G97" s="16"/>
      <c r="H97" s="16"/>
      <c r="I97" s="16">
        <v>1553.412</v>
      </c>
      <c r="J97" s="16">
        <v>1553.412</v>
      </c>
    </row>
    <row r="98" spans="1:10" ht="18.75">
      <c r="A98" s="12">
        <v>89</v>
      </c>
      <c r="B98" s="7" t="s">
        <v>23</v>
      </c>
      <c r="C98" s="16">
        <v>49050.2</v>
      </c>
      <c r="D98" s="32">
        <v>0</v>
      </c>
      <c r="E98" s="33">
        <v>0</v>
      </c>
      <c r="F98" s="16"/>
      <c r="G98" s="16"/>
      <c r="H98" s="16"/>
      <c r="I98" s="16"/>
      <c r="J98" s="16"/>
    </row>
    <row r="99" spans="1:10" ht="24" customHeight="1">
      <c r="A99" s="2">
        <v>90</v>
      </c>
      <c r="B99" s="40" t="s">
        <v>9</v>
      </c>
      <c r="C99" s="41"/>
      <c r="D99" s="41"/>
      <c r="E99" s="41"/>
      <c r="F99" s="41"/>
      <c r="G99" s="41"/>
      <c r="H99" s="41"/>
      <c r="I99" s="41"/>
      <c r="J99" s="42"/>
    </row>
    <row r="100" spans="1:10" ht="18.75">
      <c r="A100" s="12">
        <v>91</v>
      </c>
      <c r="B100" s="6" t="s">
        <v>2</v>
      </c>
      <c r="C100" s="9"/>
      <c r="D100" s="7"/>
      <c r="E100" s="7"/>
      <c r="F100" s="7"/>
      <c r="G100" s="7"/>
      <c r="H100" s="7"/>
      <c r="I100" s="16"/>
      <c r="J100" s="16"/>
    </row>
    <row r="101" spans="1:10" ht="78" customHeight="1">
      <c r="A101" s="2">
        <v>92</v>
      </c>
      <c r="B101" s="7" t="s">
        <v>39</v>
      </c>
      <c r="C101" s="30">
        <f aca="true" t="shared" si="20" ref="C101:J101">C102+C103</f>
        <v>64753.479999999996</v>
      </c>
      <c r="D101" s="30">
        <f t="shared" si="20"/>
        <v>14297.8</v>
      </c>
      <c r="E101" s="16">
        <f t="shared" si="20"/>
        <v>14297.8</v>
      </c>
      <c r="F101" s="16">
        <f t="shared" si="20"/>
        <v>0</v>
      </c>
      <c r="G101" s="16">
        <f t="shared" si="20"/>
        <v>0</v>
      </c>
      <c r="H101" s="16">
        <f t="shared" si="20"/>
        <v>0</v>
      </c>
      <c r="I101" s="16">
        <f t="shared" si="20"/>
        <v>24038.64</v>
      </c>
      <c r="J101" s="16">
        <f t="shared" si="20"/>
        <v>24038.64</v>
      </c>
    </row>
    <row r="102" spans="1:10" ht="18.75">
      <c r="A102" s="12">
        <v>93</v>
      </c>
      <c r="B102" s="16" t="s">
        <v>22</v>
      </c>
      <c r="C102" s="16">
        <v>24000.91</v>
      </c>
      <c r="D102" s="30">
        <v>0</v>
      </c>
      <c r="E102" s="30">
        <v>0</v>
      </c>
      <c r="F102" s="16">
        <v>0</v>
      </c>
      <c r="G102" s="16">
        <v>0</v>
      </c>
      <c r="H102" s="16">
        <v>0</v>
      </c>
      <c r="I102" s="7">
        <v>11500.93</v>
      </c>
      <c r="J102" s="7">
        <v>11500.93</v>
      </c>
    </row>
    <row r="103" spans="1:10" ht="18.75">
      <c r="A103" s="2">
        <v>94</v>
      </c>
      <c r="B103" s="7" t="s">
        <v>23</v>
      </c>
      <c r="C103" s="16">
        <v>40752.57</v>
      </c>
      <c r="D103" s="30">
        <v>14297.8</v>
      </c>
      <c r="E103" s="30">
        <v>14297.8</v>
      </c>
      <c r="F103" s="16">
        <v>0</v>
      </c>
      <c r="G103" s="16">
        <v>0</v>
      </c>
      <c r="H103" s="16">
        <v>0</v>
      </c>
      <c r="I103" s="16">
        <v>12537.71</v>
      </c>
      <c r="J103" s="16">
        <v>12537.71</v>
      </c>
    </row>
    <row r="104" spans="1:10" ht="18.75">
      <c r="A104" s="12">
        <v>95</v>
      </c>
      <c r="B104" s="6" t="s">
        <v>7</v>
      </c>
      <c r="C104" s="9"/>
      <c r="D104" s="7"/>
      <c r="E104" s="7"/>
      <c r="F104" s="7"/>
      <c r="G104" s="7"/>
      <c r="H104" s="7"/>
      <c r="I104" s="16"/>
      <c r="J104" s="16"/>
    </row>
    <row r="105" spans="1:10" ht="101.25" customHeight="1">
      <c r="A105" s="2">
        <v>96</v>
      </c>
      <c r="B105" s="7" t="s">
        <v>54</v>
      </c>
      <c r="C105" s="16">
        <f aca="true" t="shared" si="21" ref="C105:J105">C106+C107</f>
        <v>55260.7</v>
      </c>
      <c r="D105" s="16">
        <f t="shared" si="21"/>
        <v>55260.7</v>
      </c>
      <c r="E105" s="16">
        <f t="shared" si="21"/>
        <v>55260.7</v>
      </c>
      <c r="F105" s="16">
        <f t="shared" si="21"/>
        <v>35698.62</v>
      </c>
      <c r="G105" s="16">
        <f t="shared" si="21"/>
        <v>35698.62</v>
      </c>
      <c r="H105" s="16">
        <f t="shared" si="21"/>
        <v>35698.62</v>
      </c>
      <c r="I105" s="16">
        <f t="shared" si="21"/>
        <v>35698.62</v>
      </c>
      <c r="J105" s="16">
        <f t="shared" si="21"/>
        <v>35698.62</v>
      </c>
    </row>
    <row r="106" spans="1:10" ht="18.75">
      <c r="A106" s="12">
        <v>97</v>
      </c>
      <c r="B106" s="16" t="s">
        <v>22</v>
      </c>
      <c r="C106" s="16">
        <v>22505.72</v>
      </c>
      <c r="D106" s="16">
        <v>22505.72</v>
      </c>
      <c r="E106" s="16">
        <f>D106</f>
        <v>22505.72</v>
      </c>
      <c r="F106" s="16">
        <v>22505.72</v>
      </c>
      <c r="G106" s="16">
        <v>22505.72</v>
      </c>
      <c r="H106" s="16">
        <v>22505.72</v>
      </c>
      <c r="I106" s="7">
        <f>F106</f>
        <v>22505.72</v>
      </c>
      <c r="J106" s="7">
        <f>G106</f>
        <v>22505.72</v>
      </c>
    </row>
    <row r="107" spans="1:10" ht="18.75">
      <c r="A107" s="2">
        <v>98</v>
      </c>
      <c r="B107" s="7" t="s">
        <v>23</v>
      </c>
      <c r="C107" s="16">
        <v>32754.98</v>
      </c>
      <c r="D107" s="16">
        <v>32754.98</v>
      </c>
      <c r="E107" s="16">
        <f>D107</f>
        <v>32754.98</v>
      </c>
      <c r="F107" s="16">
        <v>13192.9</v>
      </c>
      <c r="G107" s="16">
        <v>13192.9</v>
      </c>
      <c r="H107" s="16">
        <v>13192.9</v>
      </c>
      <c r="I107" s="7">
        <f>F107</f>
        <v>13192.9</v>
      </c>
      <c r="J107" s="7">
        <f>G107</f>
        <v>13192.9</v>
      </c>
    </row>
    <row r="108" spans="1:10" ht="24" customHeight="1">
      <c r="A108" s="12">
        <v>99</v>
      </c>
      <c r="B108" s="43" t="s">
        <v>58</v>
      </c>
      <c r="C108" s="44"/>
      <c r="D108" s="44"/>
      <c r="E108" s="44"/>
      <c r="F108" s="44"/>
      <c r="G108" s="44"/>
      <c r="H108" s="44"/>
      <c r="I108" s="44"/>
      <c r="J108" s="45"/>
    </row>
    <row r="109" spans="1:10" ht="18.75">
      <c r="A109" s="2">
        <v>100</v>
      </c>
      <c r="B109" s="6" t="s">
        <v>1</v>
      </c>
      <c r="C109" s="16"/>
      <c r="D109" s="16"/>
      <c r="E109" s="16"/>
      <c r="F109" s="7"/>
      <c r="G109" s="16"/>
      <c r="H109" s="7"/>
      <c r="I109" s="16"/>
      <c r="J109" s="16"/>
    </row>
    <row r="110" spans="1:10" ht="37.5">
      <c r="A110" s="12">
        <v>101</v>
      </c>
      <c r="B110" s="34" t="s">
        <v>55</v>
      </c>
      <c r="C110" s="16">
        <f aca="true" t="shared" si="22" ref="C110:J110">C111+C112</f>
        <v>104458.90000000001</v>
      </c>
      <c r="D110" s="16">
        <f t="shared" si="22"/>
        <v>60000.3</v>
      </c>
      <c r="E110" s="16">
        <f t="shared" si="22"/>
        <v>60000.3</v>
      </c>
      <c r="F110" s="16">
        <f t="shared" si="22"/>
        <v>19858.07</v>
      </c>
      <c r="G110" s="16">
        <f t="shared" si="22"/>
        <v>19858.07</v>
      </c>
      <c r="H110" s="16">
        <f t="shared" si="22"/>
        <v>19858.07</v>
      </c>
      <c r="I110" s="16">
        <f t="shared" si="22"/>
        <v>22661.47</v>
      </c>
      <c r="J110" s="16">
        <f t="shared" si="22"/>
        <v>22661.47</v>
      </c>
    </row>
    <row r="111" spans="1:10" ht="18.75">
      <c r="A111" s="2">
        <v>102</v>
      </c>
      <c r="B111" s="16" t="s">
        <v>22</v>
      </c>
      <c r="C111" s="35">
        <f>2803.4+10165.9</f>
        <v>12969.3</v>
      </c>
      <c r="D111" s="16">
        <v>6000.3</v>
      </c>
      <c r="E111" s="16">
        <f>D111</f>
        <v>6000.3</v>
      </c>
      <c r="F111" s="16">
        <f>E111</f>
        <v>6000.3</v>
      </c>
      <c r="G111" s="16">
        <f>F111</f>
        <v>6000.3</v>
      </c>
      <c r="H111" s="16">
        <f>G111</f>
        <v>6000.3</v>
      </c>
      <c r="I111" s="35">
        <f>2803.4+F111</f>
        <v>8803.7</v>
      </c>
      <c r="J111" s="35">
        <f>2803.4+G111</f>
        <v>8803.7</v>
      </c>
    </row>
    <row r="112" spans="1:10" ht="18.75">
      <c r="A112" s="12">
        <v>103</v>
      </c>
      <c r="B112" s="7" t="s">
        <v>23</v>
      </c>
      <c r="C112" s="35">
        <v>91489.6</v>
      </c>
      <c r="D112" s="16">
        <v>54000</v>
      </c>
      <c r="E112" s="16">
        <f>D112</f>
        <v>54000</v>
      </c>
      <c r="F112" s="7">
        <v>13857.77</v>
      </c>
      <c r="G112" s="7">
        <v>13857.77</v>
      </c>
      <c r="H112" s="7">
        <v>13857.77</v>
      </c>
      <c r="I112" s="16">
        <f>F112</f>
        <v>13857.77</v>
      </c>
      <c r="J112" s="16">
        <f>H112</f>
        <v>13857.77</v>
      </c>
    </row>
    <row r="113" spans="1:10" ht="18.75">
      <c r="A113" s="2">
        <v>104</v>
      </c>
      <c r="B113" s="6" t="s">
        <v>6</v>
      </c>
      <c r="C113" s="16"/>
      <c r="D113" s="16"/>
      <c r="E113" s="16"/>
      <c r="F113" s="7"/>
      <c r="G113" s="16"/>
      <c r="H113" s="7"/>
      <c r="I113" s="16"/>
      <c r="J113" s="16"/>
    </row>
    <row r="114" spans="1:10" ht="18.75">
      <c r="A114" s="12">
        <v>105</v>
      </c>
      <c r="B114" s="31" t="s">
        <v>29</v>
      </c>
      <c r="C114" s="16">
        <f aca="true" t="shared" si="23" ref="C114:J114">C115+C116</f>
        <v>5990</v>
      </c>
      <c r="D114" s="16">
        <f t="shared" si="23"/>
        <v>5990</v>
      </c>
      <c r="E114" s="16">
        <f t="shared" si="23"/>
        <v>5990</v>
      </c>
      <c r="F114" s="16">
        <f t="shared" si="23"/>
        <v>5990</v>
      </c>
      <c r="G114" s="16">
        <f t="shared" si="23"/>
        <v>5990</v>
      </c>
      <c r="H114" s="16">
        <f t="shared" si="23"/>
        <v>5990</v>
      </c>
      <c r="I114" s="16">
        <f t="shared" si="23"/>
        <v>5590</v>
      </c>
      <c r="J114" s="16">
        <f t="shared" si="23"/>
        <v>5590</v>
      </c>
    </row>
    <row r="115" spans="1:10" ht="18.75">
      <c r="A115" s="2">
        <v>106</v>
      </c>
      <c r="B115" s="16" t="s">
        <v>22</v>
      </c>
      <c r="C115" s="16">
        <v>5990</v>
      </c>
      <c r="D115" s="16">
        <v>5990</v>
      </c>
      <c r="E115" s="16">
        <v>5990</v>
      </c>
      <c r="F115" s="16">
        <v>5990</v>
      </c>
      <c r="G115" s="16">
        <v>5990</v>
      </c>
      <c r="H115" s="16">
        <v>5990</v>
      </c>
      <c r="I115" s="16">
        <f>5590</f>
        <v>5590</v>
      </c>
      <c r="J115" s="16">
        <f>5590</f>
        <v>5590</v>
      </c>
    </row>
    <row r="116" spans="1:10" ht="18.75">
      <c r="A116" s="12">
        <v>107</v>
      </c>
      <c r="B116" s="7" t="s">
        <v>23</v>
      </c>
      <c r="C116" s="16"/>
      <c r="D116" s="16"/>
      <c r="E116" s="16"/>
      <c r="F116" s="7"/>
      <c r="G116" s="16"/>
      <c r="H116" s="7"/>
      <c r="I116" s="16"/>
      <c r="J116" s="16"/>
    </row>
    <row r="117" spans="1:10" ht="27.75" customHeight="1">
      <c r="A117" s="2">
        <v>108</v>
      </c>
      <c r="B117" s="49" t="s">
        <v>42</v>
      </c>
      <c r="C117" s="38"/>
      <c r="D117" s="38"/>
      <c r="E117" s="38"/>
      <c r="F117" s="38"/>
      <c r="G117" s="38"/>
      <c r="H117" s="38"/>
      <c r="I117" s="38"/>
      <c r="J117" s="38"/>
    </row>
    <row r="118" spans="1:10" ht="24.75" customHeight="1">
      <c r="A118" s="12">
        <v>109</v>
      </c>
      <c r="B118" s="37" t="s">
        <v>59</v>
      </c>
      <c r="C118" s="38"/>
      <c r="D118" s="38"/>
      <c r="E118" s="38"/>
      <c r="F118" s="38"/>
      <c r="G118" s="38"/>
      <c r="H118" s="38"/>
      <c r="I118" s="38"/>
      <c r="J118" s="38"/>
    </row>
    <row r="119" spans="1:10" ht="18.75">
      <c r="A119" s="2">
        <v>110</v>
      </c>
      <c r="B119" s="36" t="s">
        <v>41</v>
      </c>
      <c r="C119" s="14"/>
      <c r="D119" s="14"/>
      <c r="E119" s="14"/>
      <c r="F119" s="14"/>
      <c r="G119" s="14"/>
      <c r="H119" s="14"/>
      <c r="I119" s="14"/>
      <c r="J119" s="14"/>
    </row>
    <row r="120" spans="1:10" ht="18.75">
      <c r="A120" s="12">
        <v>111</v>
      </c>
      <c r="B120" s="14" t="s">
        <v>40</v>
      </c>
      <c r="C120" s="14"/>
      <c r="D120" s="14"/>
      <c r="E120" s="14"/>
      <c r="F120" s="14"/>
      <c r="G120" s="14"/>
      <c r="H120" s="14"/>
      <c r="I120" s="14"/>
      <c r="J120" s="14"/>
    </row>
    <row r="121" spans="1:10" ht="18.75">
      <c r="A121" s="2">
        <v>112</v>
      </c>
      <c r="B121" s="14" t="s">
        <v>22</v>
      </c>
      <c r="C121" s="14">
        <v>49687.2</v>
      </c>
      <c r="D121" s="14">
        <v>3799.28</v>
      </c>
      <c r="E121" s="14">
        <v>3799.28</v>
      </c>
      <c r="F121" s="14">
        <v>3768.76</v>
      </c>
      <c r="G121" s="14">
        <v>3768.76</v>
      </c>
      <c r="H121" s="14">
        <v>3768.76</v>
      </c>
      <c r="I121" s="14">
        <v>3768.76</v>
      </c>
      <c r="J121" s="14">
        <v>3768.76</v>
      </c>
    </row>
    <row r="122" spans="1:10" ht="18.75">
      <c r="A122" s="12">
        <v>113</v>
      </c>
      <c r="B122" s="14" t="s">
        <v>23</v>
      </c>
      <c r="C122" s="14"/>
      <c r="D122" s="14"/>
      <c r="E122" s="14"/>
      <c r="F122" s="14"/>
      <c r="G122" s="14"/>
      <c r="H122" s="14"/>
      <c r="I122" s="14"/>
      <c r="J122" s="14"/>
    </row>
  </sheetData>
  <sheetProtection/>
  <mergeCells count="20">
    <mergeCell ref="B44:J44"/>
    <mergeCell ref="B61:J61"/>
    <mergeCell ref="A7:J7"/>
    <mergeCell ref="B74:J74"/>
    <mergeCell ref="A6:J6"/>
    <mergeCell ref="B10:J10"/>
    <mergeCell ref="B11:J11"/>
    <mergeCell ref="A5:J5"/>
    <mergeCell ref="A1:J1"/>
    <mergeCell ref="A2:J2"/>
    <mergeCell ref="A3:J3"/>
    <mergeCell ref="A4:J4"/>
    <mergeCell ref="B80:J80"/>
    <mergeCell ref="B89:J89"/>
    <mergeCell ref="B117:J117"/>
    <mergeCell ref="B75:J75"/>
    <mergeCell ref="B118:J118"/>
    <mergeCell ref="B90:J90"/>
    <mergeCell ref="B99:J99"/>
    <mergeCell ref="B108:J108"/>
  </mergeCells>
  <printOptions/>
  <pageMargins left="0.47" right="0.25" top="0.45" bottom="0.34" header="0.24" footer="0.23"/>
  <pageSetup fitToHeight="4" fitToWidth="1" horizontalDpi="600" verticalDpi="600" orientation="landscape" paperSize="9" scale="54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АСГО</cp:lastModifiedBy>
  <cp:lastPrinted>2019-02-21T03:30:16Z</cp:lastPrinted>
  <dcterms:created xsi:type="dcterms:W3CDTF">2011-02-17T04:04:58Z</dcterms:created>
  <dcterms:modified xsi:type="dcterms:W3CDTF">2019-02-21T03:31:07Z</dcterms:modified>
  <cp:category/>
  <cp:version/>
  <cp:contentType/>
  <cp:contentStatus/>
</cp:coreProperties>
</file>