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tabRatio="844" activeTab="0"/>
  </bookViews>
  <sheets>
    <sheet name="свод 2021" sheetId="1" r:id="rId1"/>
  </sheets>
  <definedNames>
    <definedName name="_xlnm.Print_Titles" localSheetId="0">'свод 2021'!$6:$8</definedName>
  </definedNames>
  <calcPr fullCalcOnLoad="1"/>
</workbook>
</file>

<file path=xl/sharedStrings.xml><?xml version="1.0" encoding="utf-8"?>
<sst xmlns="http://schemas.openxmlformats.org/spreadsheetml/2006/main" count="1534" uniqueCount="711">
  <si>
    <t>Выплата материальной помощи 7 участникам ВОВ по 1000 руб.</t>
  </si>
  <si>
    <t>Выплата материальной помощи 406 труженикам тыла по 500 руб.</t>
  </si>
  <si>
    <t>Материальная помощь выплачена согласно утвержденным постановлениям АСГО в полном объеме (9 выплат). Выплаты носят заявительный характер.</t>
  </si>
  <si>
    <t>Оказание материальной помощи по проезду до общеобразовательного учреждения и обратно</t>
  </si>
  <si>
    <t>Невостребованность средств субсидии в связи с отсутствием заявлений на материальную помощь.</t>
  </si>
  <si>
    <t>Материальная помощь выплачена 1 299 пенсионерам.</t>
  </si>
  <si>
    <t>Материальная помощь выплачена 124 получателям.</t>
  </si>
  <si>
    <t>Материальная помощь выплачена 82 ветеранам.</t>
  </si>
  <si>
    <t>Выплата поощрения активистам социально ориентированных некоммерческих организаций в течение года.</t>
  </si>
  <si>
    <t>Проведение праздничных мероприятий, посвященных Дню Победы в ВОВ, в том числе:</t>
  </si>
  <si>
    <t xml:space="preserve"> - проведение встреч с пожилыми ветеранами боевых действий и пожилыми членами семей погибших ветеранов боевых действий;</t>
  </si>
  <si>
    <t xml:space="preserve">Проведение мероприятий, посвященных  Международному дню инвалидов: </t>
  </si>
  <si>
    <t>Предоставлена стипендия 18 студентам очной формы обучения.</t>
  </si>
  <si>
    <t>Предоставлена стипендия 12 студентам заочной формы обучения.</t>
  </si>
  <si>
    <t xml:space="preserve">Оказание материальной помощи для приобретения жилья специалистам, поступившим на работу в муниципальные учреждения здравоохранения и образование в размере 1 000 000 руб. </t>
  </si>
  <si>
    <t>Предоставлена материальная помощь для приобретения жилья 2 молодым специалистам, поступившим на работу в муниципальные учреждения.</t>
  </si>
  <si>
    <t>Оказание материальной помощи ко Дню Победы участникам и инвалидам ВОВ, труженикам тыла:</t>
  </si>
  <si>
    <t>1. Фестиваль семейного творчества "Наше счастье!" 
2. Семейный туристический слет "Папа, Мама, я - туристическая семья".
3. День семейного досуга "Веселая семейка".
4. Праздник культурных традиций "Семейный новый год".</t>
  </si>
  <si>
    <t>1. Проект по профилактике вредных привычек – весёлые старты «Живу здороВО».
2. Профилактическая игра «Гонка героев».</t>
  </si>
  <si>
    <t>Мероприятие 6.14. Военно-спортивная игра «Боевое братство»</t>
  </si>
  <si>
    <t>Мероприятие 6.15. Военно-спортивная игра «А ну-ка, парни!»</t>
  </si>
  <si>
    <t>Мероприятие 6.17. Мероприятия по профилактике экстремизма</t>
  </si>
  <si>
    <t>Мероприятие 6.18. Проведение соревнований по авиамодельному спорту</t>
  </si>
  <si>
    <t>Мероприятие 6.20. Приобретение инвентаря для работы секций авиамоделирования  МБУ ДО ЦДП "Эдельвейс"</t>
  </si>
  <si>
    <t>7.7</t>
  </si>
  <si>
    <t>Мероприятие 2: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t>
  </si>
  <si>
    <t>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</si>
  <si>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Мероприятие 5: Предоставление субсидии, выделенной на покрытие разницы между утвержденным тарифом и ценой билета для населения за одну помывку в отделениях второго разряда бань Серовского городского округа</t>
  </si>
  <si>
    <t>Заявительный характер, субсидия на покрытие разницы между утвержденным тарифом и ценой билета для населения за одну помывку в отделениях второго разряда бань Серовского городского округа.</t>
  </si>
  <si>
    <t>Мероприятие 2.7. Текущее содержание улично-дорожной сети</t>
  </si>
  <si>
    <t>Мероприятие 2.8. Содержание паромов, устройство ледовых переправ и бонов</t>
  </si>
  <si>
    <t>Мероприятие 2.10. Паспортизация автомобильных дорог Серовского городского округа</t>
  </si>
  <si>
    <t>Мероприятие 2.16. Ремонт и грейдирование дорог в п. Медянкино</t>
  </si>
  <si>
    <t>Мероприятие 2.15. Ремонт пяти улиц в периметре округа протяженностью до 500 м каждая</t>
  </si>
  <si>
    <t>Мероприятие 2.14. Приобретение бланков специальных разрешений на движение по автомобильным дорогам тяжеловесного и (или) крупногабаритного транспортного средства, карт маршрута</t>
  </si>
  <si>
    <t>Мероприятие 2.2. Содержание ГТС на реке Сотринка</t>
  </si>
  <si>
    <t>Мероприятие 1.7. Мероприятия по приспособлению жилых помещений и общего имущества в многоквартирных домах для инвалидов</t>
  </si>
  <si>
    <t>Мероприятие 1.9. Капитальный ремонт помещения в многоквартирном доме</t>
  </si>
  <si>
    <t>Мероприятие 1.5. Водоотведение ключиков и сточных вод</t>
  </si>
  <si>
    <t>Мероприятие 2.5. Лагерь труда и отдыха для подростков</t>
  </si>
  <si>
    <t>Мероприятие 2.6. Летние трудовые объединения для временного трудоустройства несовершеннолетних</t>
  </si>
  <si>
    <t>Мероприятие 2.7. Организация отдыха детей и молодежи в санаторно-оздоровительных комплексах, в том числе в рамках проекта «Поезд здоровья»</t>
  </si>
  <si>
    <t>Мероприятие 2.8. Организация и обеспечение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</si>
  <si>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Мероприятие 2.4. Организация ограниченного функционирования МАУ ДО ООЦ «Чайка» в осенне-зимний, весенний период</t>
  </si>
  <si>
    <t>Мероприятие 2.13. Организация отдыха детей и молодежи в загородных лагерях в каникулярное время</t>
  </si>
  <si>
    <t>Мероприятие 2.12. Городские оздоровительные лагеря с дневным пребыванием детей в каникулярное время</t>
  </si>
  <si>
    <t>7.3</t>
  </si>
  <si>
    <t>7.4</t>
  </si>
  <si>
    <t>Мероприятие 3.1. Подготовка специалистов с высшим профессиональным образованием для органов местного самоуправления Серовского городского округа, муниципальных образовательных организаций, расположенных на территории Серовского городского округа</t>
  </si>
  <si>
    <t>Услуги по доставке материальной помощи ветеранам-юбилярам</t>
  </si>
  <si>
    <t>Рождественская елка Главы городского округа для детей с ограниченными возможностями здоровья, неорганизованных детей</t>
  </si>
  <si>
    <t>Фонд содействия реформированию ЖКХ</t>
  </si>
  <si>
    <t>4.1</t>
  </si>
  <si>
    <t>4.2</t>
  </si>
  <si>
    <t>Мероприятие 3.2. Организация и проведение муниципальных профессиональных конкурсов и других мероприятий для работников МОУ Серовского городского округа</t>
  </si>
  <si>
    <t>Мероприятие 3.3. Вручение Премии Главы Серовского городского округа лучшим педагогическим и руководящим работникам</t>
  </si>
  <si>
    <t>Мероприятие 4.7. Прочие ремонтно-строительные работы по "Точке роста"</t>
  </si>
  <si>
    <t>7.5</t>
  </si>
  <si>
    <t>Мероприятие 5.1. Организация и проведение муниципальных конкурсов, праздников, олимпиад</t>
  </si>
  <si>
    <t>Мероприятие 5.2. Участие победителей муниципальных конкурсов, олимпиад, соревнований в областных, окружных, российских, международных конкурсах</t>
  </si>
  <si>
    <t>Мероприятие 5.3. Стипендия главы Серовского городского округа за успехи в учении, спорте, творческие достижения и социально-значимую деятельность</t>
  </si>
  <si>
    <t>Мероприятие 1.14. «Организация и проведение мероприятий, направленных на поддержку некоммерческих организаций, общественных и любительских объединений, реализующих проекты по работе с молодежью»</t>
  </si>
  <si>
    <t>Мероприятие 1.15. «Организация и проведение мероприятий в рамках приоритетного молодежного проекта «Банк молодежных инициатив»</t>
  </si>
  <si>
    <t>Мероприятие 1.16. «Организация и проведение мероприятий в рамках приоритетного молодежного проекта «Безопасность жизни»</t>
  </si>
  <si>
    <t>Мероприятие 1.17. «Создание и обеспечение деятельности молодежного коворкинг-центра на базе МБУ «Дом молодежи»</t>
  </si>
  <si>
    <t>Приобретено оборудование для организации работы молождежного коворкинг-центра (рециркулятор, светильник светодиодный, 2 ноутбука, акустическая система).</t>
  </si>
  <si>
    <t>Подпрограмма 2 «Развитие дополнительного образования в сфере молодежной политики»</t>
  </si>
  <si>
    <t>Мероприятие 2.1: Установка и оснащение оборудованием спортивных площадок уличного применения</t>
  </si>
  <si>
    <t>Мероприятие 2.18. «Обеспечение деятельности МБУ ДО ЦДП «Эдельвейс»</t>
  </si>
  <si>
    <t>Мероприятие 2.19. «Проведение мероприятий по улучшению материально-технической базы клубов МБУ ДО Центр детский (подростковый) «Эдельвейс»</t>
  </si>
  <si>
    <t xml:space="preserve">Мероприятие 2.20. «Капитальный (текущий) ремонт, приведение в соответствие с требованиями пожарной, антитерро-ристической безопасности, санитарного законода-тельства зданий и помеще-ний, в которых размещаются муниципальные учреждения дополнительного образования в сфере молодежной политики, проведение мероприятий по энергосбережению и повышению энергоэффективности 
в учреждениях дополнительного образования в сфере молодежной политики»
</t>
  </si>
  <si>
    <t>Приобретение формы,  оборудования и материалов для военно-патриотического клуба «Молодая гвардия» МАОУ СОШ № 22 им. Героя Советского Союза В.С. Маркова</t>
  </si>
  <si>
    <t>Приобретение формы,  оборудования и материалов ВПК «Русские витязи»</t>
  </si>
  <si>
    <t xml:space="preserve">- чествование ветеранов и руководителей ветеранских организаций; </t>
  </si>
  <si>
    <t xml:space="preserve">- чествование ветеранов боевых действий </t>
  </si>
  <si>
    <t>5.1</t>
  </si>
  <si>
    <t>5.2</t>
  </si>
  <si>
    <t>5.3</t>
  </si>
  <si>
    <t>6.1</t>
  </si>
  <si>
    <t>6.2</t>
  </si>
  <si>
    <t>6.3</t>
  </si>
  <si>
    <t>6.4</t>
  </si>
  <si>
    <t>7.1</t>
  </si>
  <si>
    <t>Мероприятие 1.2.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</si>
  <si>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федеральный бюджет</t>
  </si>
  <si>
    <t>№ строки</t>
  </si>
  <si>
    <t>Объем расходов на выполнение мероприятия, тыс. руб.</t>
  </si>
  <si>
    <t>Информация о результатах выполнения мероприятия, причинах отклонения от планового значения</t>
  </si>
  <si>
    <t>Предоставление субсидий некоммерческим организациям, не являющимся государственными (муниципальными) учреждениями и образующим инфраструктуру поддержки субъектов малого и среднего предпринимательства</t>
  </si>
  <si>
    <t>Предоставление субсидий социально ориентированным некоммерческим организациям, занятым социальной поддержкой населения, на финансовое обеспечение проводимых мероприятий и возмещение расходов на обеспечение деятельности</t>
  </si>
  <si>
    <t>Поощрение актива общественных организаций</t>
  </si>
  <si>
    <t>Процент выполнения от плана на отчетный период</t>
  </si>
  <si>
    <t>Всего по муниципальной программе «Содействие развитию малого и среднего предпринимательства в Серовском городском округе до 2024 года»</t>
  </si>
  <si>
    <t xml:space="preserve">Приобретение оборудования и материалов для МБУ ДО ЦДП  «Эдельвейс» </t>
  </si>
  <si>
    <t>Подпрограмма 2. Управление бюджетным процессом и его совершенствование</t>
  </si>
  <si>
    <t>Подпрограмма 3. Управление муниципальным долгом на территории Серовского городского округа</t>
  </si>
  <si>
    <t>Мероприятие 2.5. Обеспечение инженерной инфраструктуры жилых домов по ул. Ленина 182, 184, 186.</t>
  </si>
  <si>
    <t>Мероприятие 2.6. Капитальный ремонт объектов сферы теплоснабжения, в т.ч. ПИР</t>
  </si>
  <si>
    <t>Проведение мероприятий, посвященных Дню памяти и скорби</t>
  </si>
  <si>
    <t>Проведение мероприятий, посвященных Дню Воздушно-десантных войск</t>
  </si>
  <si>
    <t>Оказание материальной помощи ветеранам-юбилярам (200 руб./чел.)</t>
  </si>
  <si>
    <t>Оказание материальной помощи на лечение и зубопротезирование ветеранам боевых действий (в зависимости от фактических затрат, но не более 8 тыс. руб.)</t>
  </si>
  <si>
    <t>Субсидии на выполнение муниципального задания МБУК "Городской Дом культуры", МАУ "Центр досуга "Родина", МАУК ДК "Надеждинский", МАУ "Дворец культуры металлургов".</t>
  </si>
  <si>
    <t>Субсидии на выполнение муниципального задания МБУК "Серовский исторический музей"</t>
  </si>
  <si>
    <t>Субсидии на выполнение муниципального задания МБУК "Централизованная библиотечная система Серовского городского округа"</t>
  </si>
  <si>
    <t>Субсидии на выполнение муниципального задания МБУ Серовский театр драмы им. А.П. Чехова</t>
  </si>
  <si>
    <t>Поддержка творческой деятельности и укрепление материально-технической базы Серовского театра драмы им. А.П. Чехова.</t>
  </si>
  <si>
    <t>Всего по муниципальной программе «Формирование современной городской среды на территории Серовского городского округа» на 2018-2024 годы</t>
  </si>
  <si>
    <t>Мероприятие 2.4. Формирование земельных участков под объектами муниципальной собственности в целях государственной регистрации права МО Серовский городской округ на земельные участки.</t>
  </si>
  <si>
    <t>Мероприятие 2.5. Формирование земельных участков под новое строительство, благоустройство территории округа.</t>
  </si>
  <si>
    <t>Мероприятие 3.1. Актуализация документов территориального планирования и градостроительного зонирования.</t>
  </si>
  <si>
    <t>Мероприятие 3.2. Внесение изменений в местные нормативы градостроительного проектирования Серовского городского округа.</t>
  </si>
  <si>
    <t>Мероприятие 3.3. Ведение информационной системы обеспечения градостроительной деятельности.</t>
  </si>
  <si>
    <t>Мероприятие 3.4. Подготовка документации по планировке территории в целях строительства и благоустройства.</t>
  </si>
  <si>
    <t>Мероприятие 3.5. Подготовка документации по планировке территории под размещение линейных объектов.</t>
  </si>
  <si>
    <t>Мероприятие 4.1. Изготовление Реестра муниципальной собственности на бумажном носителе.</t>
  </si>
  <si>
    <t>Мероприятие 4.2. Оплата государственной пошлины и штрафов.</t>
  </si>
  <si>
    <t>Мероприятие 4.3. Страхование имущества, находящегося в муниципальной собственности, в том числе ответственности перед третьими лицами.</t>
  </si>
  <si>
    <t>Мероприятие 4.4. Взносы на капитальный ремонт общего имущества в многоквартирных жилых домах.</t>
  </si>
  <si>
    <t xml:space="preserve">Мероприятие 4.5. Оплата агентского вознаграждения в соответствии с условиями агентских договоров. </t>
  </si>
  <si>
    <t>Мероприятие 4.6. Оплата налога на добавленную стоимость с доходов, полученных  от физически лиц (аренда, продажа имущества, составляющего муниципальную казну).</t>
  </si>
  <si>
    <t>Создание модельных муниципальных библиотек</t>
  </si>
  <si>
    <t>Организация деятельности муниципальных музеев, приобретение и хранение музейных предметов и музейных коллекций</t>
  </si>
  <si>
    <t>Всего по подпрограмме 5. Развитие системы поддержки талантливых и одаренных  детей и подростков</t>
  </si>
  <si>
    <t>Всего по подпрограмме 7. Обеспечение реализации муниципальной программы «Развитие системы образования в Серовском городском округе»</t>
  </si>
  <si>
    <t>Постановление администрации Серовского городского округа от 26.06.2015г. № 864 "Об утверждении Порядка проведения мониторинга качества управления финансами распорядителей средств бюджета Серовского городского округа".</t>
  </si>
  <si>
    <t>Постановление администрации Серовского городского округа от 26.06.2015 № 864 "Об утверждении Порядка проведения мониторинга качества управления финансами распорядителей средств бюджета Серовского городского округа".</t>
  </si>
  <si>
    <t>Мероприятие 2.3. Своевременная подготовка проекта решения Думы городского округа о бюджете муниципального образования на очередной финансовый год и плановый период</t>
  </si>
  <si>
    <t>Мероприятие 2.4. Планирование расходов бюджета Серовского городского округа преимущественно в программной структуре</t>
  </si>
  <si>
    <t>Мероприятие 1.3. Организация и осуществление информирования граждан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t>
  </si>
  <si>
    <t>Мероприятие 1.4.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</si>
  <si>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Мероприятие 1.5. Реализация мероприятий по поэтапному внедрению Всероссийского физкультурно-спортивного комплекса «Готов к труду и обороне» (ГТО)</t>
  </si>
  <si>
    <t>Мероприятие 1.7. Субсидии на восстановление финансовой состоятельности</t>
  </si>
  <si>
    <t>Подпрограмма 2 «Развитие инфраструктуры объектов спорта муниципальной собственности Серовского городского округа»</t>
  </si>
  <si>
    <t>Мероприятие 2.1. Приобретение и монтаж ограждающей сетки за футбольными воротами на стадионе «Металлург»</t>
  </si>
  <si>
    <t>Мероприятие 2.2. Выполнение работ по благоустройству территорий</t>
  </si>
  <si>
    <t>Мероприятие 2.3. Выполнение работ по устройству ограждения при благоустройстве территорий</t>
  </si>
  <si>
    <t>Мероприятие 2.4. Приобретение и монтаж теплообменника пластинчатого для замены на системе вентиляций</t>
  </si>
  <si>
    <t>Мероприятие 2.5. Выполнение текущего ремонта спортивного комплекса п. Ларьковка и благоустройство прилегающей к спортивному комплексу территории</t>
  </si>
  <si>
    <t>Мероприятие 2.7. Создание спортивных площадок (оснащение спортивным оборудованием) для занятий уличной гимнастикой</t>
  </si>
  <si>
    <t>Подпрограмма 1 «Развитие молодежной политики на территории Серовского городского округа»</t>
  </si>
  <si>
    <t>Мероприятие 2.8. Формирование и представление бюджетной отчетности об исполнении бюджета Серовского городского округа</t>
  </si>
  <si>
    <t>Мероприятие 2.10. Разработка и утверждение программы повышения эффективности управления финансами городского округа на период до 2024 года</t>
  </si>
  <si>
    <t>Подпрограмма 2. Повышение общественной значимости семьи, профилактика социального сиротства</t>
  </si>
  <si>
    <t>Подпрограмма 4. Социальная поддержка общественных организаций</t>
  </si>
  <si>
    <t>Всего по муниципальной программе «Развитие муниципальной службы в Серовском городском округе» на 2017-2024 годы</t>
  </si>
  <si>
    <t>Всего по муниципальной программе «Дополнительные меры социальной поддержки отдельных категорий граждан  Серовского городского округа» на 2017-2024 годы</t>
  </si>
  <si>
    <t xml:space="preserve">Проведение городского праздничного мероприятия посвященного Дню социального работника </t>
  </si>
  <si>
    <t>Всего, в том числе:</t>
  </si>
  <si>
    <t>Развитие и реализация договорного регулирования социально-трудовых отношений в органах местного самоуправления Серовского городского округа</t>
  </si>
  <si>
    <t>Подпрограмма 1. «Управление имуществом Серовского городского округа»</t>
  </si>
  <si>
    <t>Подпрограмма 2. «Управление земельными ресурсами Серовского городского округа»</t>
  </si>
  <si>
    <t>Подпрограмма 3. «Осуществление градостроительной деятельности»</t>
  </si>
  <si>
    <t>Подпрограмма 4. «Обеспечение реализации муниципальной программы «Управление собственностью Серовского городского округа»</t>
  </si>
  <si>
    <t xml:space="preserve">Мероприятие выполнено согласно плана в полном объеме. </t>
  </si>
  <si>
    <t>Мероприятие 4.8. Изготовление табличек и приобретение рулонных штор в кабинеты-лаборатории по проекту «Точка Роста» в МБОУ СОШ с.Андиановичи</t>
  </si>
  <si>
    <t>Мероприятие 5.14.Обустройство спортивной площадки на территории МАУ ДО "ЦДТ"</t>
  </si>
  <si>
    <t>ПОДПРОГРАММА 1. УЛУЧШЕНИЕ ЖИЛИЩНЫХ УСЛОВИЙ И СОЗДАНИЕ БЛАГОПРИЯТНОЙ СРЕДЫ ДЛЯ ПРОЖИВАНИЯ ГРАЖДАН ОКРУГА, ПРОЧИЕ МЕРОПРИЯТИЯ В ОБЛАСТИ КОММУНАЛЬНОГО ХОЗЯЙСТВА</t>
  </si>
  <si>
    <t>Мероприятие 1.2. Обеспечение населения, проживающего в районах, не обеспеченных центральным водоснабжением, питьевой водой</t>
  </si>
  <si>
    <t>Мероприятие 1.3. Содержание водонапорной башни: в п. 2-я Молочная по ул. 2-Огородная</t>
  </si>
  <si>
    <t>Мероприятие 1.6. Муниципальная поддержка капитального ремонта муниципального имущества в многоквартирных домах</t>
  </si>
  <si>
    <t>Мероприятие 1.8. Осуществление госсударственного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</si>
  <si>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Мероприятие 1.11. Благоусройство родника и подходов к нему в п. Ключевой</t>
  </si>
  <si>
    <t>ПОДПРОГРАММА  2. РАЗВИТИЕ И МОДЕРНИЗАЦИЯ ОБЪЕКТОВ КОММУНАЛЬНОГО КОМПЛЕКСА СЕРОВСКОГО ГОРОДСКОГО ОКРУГА</t>
  </si>
  <si>
    <t>Мероприятие 2.17. Капитальный ремонт объектов сферы водоснабжения, в т.ч. ПИР</t>
  </si>
  <si>
    <t>Вынос сетей водопровода и канализации с земельного участка по пер. Металлистов, 10а</t>
  </si>
  <si>
    <t>Капитальный ремонт водопроводной сети по ул. Победы от ул.Папанинцев до ул. Карбышева</t>
  </si>
  <si>
    <t xml:space="preserve">Мероприятие 2.24. Работы по промывке хозбытовой канализации в п.Красноглинный </t>
  </si>
  <si>
    <t>Меропирятие 2.27. Модернизация блочно-модульной котельной для теплоснабжения мкр.Энергетиков</t>
  </si>
  <si>
    <t>Меропирятие 2.28. Ремонт линии электроснабжения ВЛ-0,4 жилых домов по ул.Сотринская, п.Сотрино</t>
  </si>
  <si>
    <t>ПОДПРОГРАММА  3. РАЗВИТИЕ ГАЗИФИКАЦИИ В СЕРОВСКОМ ГОРОДСКОМ ОКРУГЕ</t>
  </si>
  <si>
    <t>ПОДПРОГРАММА 4. ЭНЕРГОСБЕРЕЖЕНИЕ И ПОВЫШЕНИЕ ЭНЕРГЕТИЧЕСКОЙ ЭФФЕКТИВНОСТИ ОБЪЕКТОВ ЖИЛИЩНО-КОММУНАЛЬНОГО КОМПЛЕКСА СЕРОВСКОГО ГОРОДСКОГО ОКРУГА</t>
  </si>
  <si>
    <t>Мероприятие 4.2. Топливно-энергетический баланс</t>
  </si>
  <si>
    <t>ПОДПРОГРАММА  5. ЧИСТАЯ ВОДА</t>
  </si>
  <si>
    <t>Мероприятие 5.6  Организация зон санитарной охраны источников питьевого водоснабжения</t>
  </si>
  <si>
    <t>ПОДПРОГРАММА 6. ОБЕСПЕЧЕНИЕ РЕАЛИЗАЦИИ МУНИЦИПАЛЬНЫХ ПРОГРАММ, ОТВЕТСТВЕННЫМ ИСПОЛНИТЕЛЕМ КОТОРЫХ ЯВЛЯЕТСЯ ОТРАСЛЕВОЙ ОРГАН АДМИНИСТРАЦИИ СЕРОВСКОГО ГОРОДСКОГО ОКРУГА «КОМИТЕТ ПО ЭНЕРГЕТИКЕ, ТРАНСПОРТУ, СВЯЗИ И ЖИЛИЩНО-КОММУНАЛЬНОМУ ХОЗЯЙСТВУ»</t>
  </si>
  <si>
    <t>ПОДПРОГРАММА 1 "БЛАГОУСТРОЙСТВО"</t>
  </si>
  <si>
    <t>Мероприятие 1.1. Обеспечение содержания и ремонта сети уличного освещения</t>
  </si>
  <si>
    <t>Мероприятие 1.2. Обеспечение выполнения мероприятий по озеленению Серовского городского округа</t>
  </si>
  <si>
    <t xml:space="preserve">"Городской Дом культуры":                                                                              выполнена проектно-сметная документация на капитальный ремонт здания Андриановского СДК                                                                          </t>
  </si>
  <si>
    <t>"Городской Дом культуры":                                                             произведен ремонт кровли клуба п. Первомайский</t>
  </si>
  <si>
    <t>Объем финансирования</t>
  </si>
  <si>
    <t>Мероприятие 1.9. Организация сбора и вывоз к месту утилизации отходов, санитарная уборка территории</t>
  </si>
  <si>
    <t>ПОДПРОГРАММА 2 "ТРАНСПОРТНОЕ ОБСЛУЖИВАНИЕ, ВОДНОЕ И ДОРОЖНОЕ ХОЗЯЙСТВО"</t>
  </si>
  <si>
    <t>Мероприятие 2.1. Содержание и ремонт Киселевского гидроузла, в т.ч. страхование</t>
  </si>
  <si>
    <t>Мероприятие 2.4. Ремонт тротуаров</t>
  </si>
  <si>
    <t>Мероприятие 2.5. Ремонт автомобильных дорог общего пользования местного значения</t>
  </si>
  <si>
    <t>План по мероприятию не выполнен по причине нарушения сроков исполнения работ по муниципальному контракту № 57-к от 26.11.2018 на сумму 60,0 тыс. рублей и по муниципальному контракту от 14.10.2019 на сумму 340,0 тыс. руб. Достижение целевых показателей 124% и 109%.</t>
  </si>
  <si>
    <t>"Городской Дом культуры": приобретено музыкальное оборудование для ДК с. Филькино - 220,59 тыс. руб. "Централизованная библиотечная система СГО": приобретение мебели (стеллажи, столы) - 159,571 тыс. руб.,приобретение телевизора - 16,899 тыс. руб., произведена поставка книг - 28 экз. на сумму 8,817 тыс. руб  предоплата на поставку периодических изданий - 176 экз. журналов, 8 экз. комплектов газет на сумму 35,3 тыс. руб.</t>
  </si>
  <si>
    <t>Проведение конкурса и защиты проектов «Банк молодежных инициатив», предоставление грантов для реализации проектов победителям конкурса; по итогам проведенных мероприятий выявлены проекты — победители: «Дом профессий», «Карате научит быть сильным!».</t>
  </si>
  <si>
    <t>1. Проведение деловой игры "День дублера", посвященная Дню местного самоуправления.
2. Проведение обучающей сессии по местному самоуправлению с участием общественной молодежной палаты при Думе СГО.
3. Участие в X форуме субъектов молодежной политики Свердловской области "Урал-Дом молодежи".</t>
  </si>
  <si>
    <t>1) Соревнование по спортивным направлениям (самокат, скейтборд, велосипед ВМХ) совместно с Автономной некоммерческой организацией Спортивный досуговый центр "Серов-Экстрим".
2) Открытый чемпионат по Воркауту на открытой площадке.</t>
  </si>
  <si>
    <t>Организована работа трудового лагеря "Молодежная биржа труда" для трудоустройства 229 молодых граждан в летний период. Средства субсидии направлены на приобретение материалов для работы и оплату труда подростков в рамках Молодежной биржи труда.</t>
  </si>
  <si>
    <t>Мероприятие 3.7. Проведение отборов исполнителей на оказание услуг, связанных с выполнением программы муниципальных заимствований</t>
  </si>
  <si>
    <t>Мероприятие 4.1. Обеспечение контроля за соблюдением бюджетного законодательства</t>
  </si>
  <si>
    <t>Мероприятие 4.2. Обеспечение контроля за соблюдением законодательства в сфере закупок</t>
  </si>
  <si>
    <t>Мероприятие 5.1. Обеспечение деятельности функционального органа</t>
  </si>
  <si>
    <t>Мероприятие 1.7. Организация предоставления общего образования и создание условий для содержания детей в муниципальных общеобразовательных организациях</t>
  </si>
  <si>
    <t>Мероприятие 1.6. Возмещение родительской платы льготным категориям детей в МДОУ</t>
  </si>
  <si>
    <t>Мероприятие 1.10. Обеспечение питанием обучающихся в муниципальных общеобразовательных  организациях</t>
  </si>
  <si>
    <t>F2</t>
  </si>
  <si>
    <t>F3</t>
  </si>
  <si>
    <t>Экономия по результатам проведенных конкурсных процедур</t>
  </si>
  <si>
    <t>Обязательства по обслуживанию муниципального долга выполняются в сроки, установленные  в заключенных договорах (соглашениях).</t>
  </si>
  <si>
    <t>Подпрограмма 1. Социальная поддержка малообеспеченных, неполных, многодетных семей; детей с ограниченными возможностями здоровья и членов их семей; детей-сирот; детей, оставшихся без попечения родителей; а также детей работников бюджетной сферы</t>
  </si>
  <si>
    <t>1. Организация и обеспечение деятельности муниципальных учреждений по организационно-воспитательной работе с молодежью</t>
  </si>
  <si>
    <t>Обязательства по обслуживанию муниципального долга выполняются в полном объеме в соответствии с условиями заключенных договоров.</t>
  </si>
  <si>
    <t>Мероприятие 1.35. Денежная компенсация родителям (законным представителям) на обеспечение бесплатным питанием отдельных категорий обучающихся,осваивающих основные общеобразовательные программы с применением электронного обучения и дистанционных образовательных технологий</t>
  </si>
  <si>
    <t>Мероприятие 1.36. Денежная компенсация на обеспечение бесплатным двухразовым питанием (завтрак и обед) обучающихся с ограниченными возможностями здоровья, в том числе детей-инвалидов, осваивающих основные общеобразовательные программы на дому</t>
  </si>
  <si>
    <t>Бюджетные средства</t>
  </si>
  <si>
    <t>Сохранение объктов культурного наследия</t>
  </si>
  <si>
    <t>Всего по муниципальной программе «Реализация молодежной политики в Серовском городском  округе» на 2021-2024 годы</t>
  </si>
  <si>
    <t>Всего по муниципальной программе «Управление муниципальными финансами Серовского городского округа до 2024 года»</t>
  </si>
  <si>
    <t>Проведение мероприятий, посвященных Международному Дню памяти жертв фашизма</t>
  </si>
  <si>
    <t>Приложение № 3</t>
  </si>
  <si>
    <t xml:space="preserve">Внебюджетные источники </t>
  </si>
  <si>
    <t xml:space="preserve"> - местный бюджет</t>
  </si>
  <si>
    <t xml:space="preserve"> - областной бюджет</t>
  </si>
  <si>
    <t xml:space="preserve"> - федеральный бюджет</t>
  </si>
  <si>
    <t>Всего по направлению «Капитальные вложения»</t>
  </si>
  <si>
    <t>Мероприятие 4.1. Организация и проведение муниципальных мероприятий по поддержке технического творчества обучающихся</t>
  </si>
  <si>
    <t>Мероприятие 1.9.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</si>
  <si>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Материальная помощь на ритуальные услуги работников бюджетной сферы (5 тыс. руб.)</t>
  </si>
  <si>
    <t>Организация и проведение мероприятий в рамках летней трудовой смены лагеря труда и отдыха, участие в слетах и сборах трудовых бригад</t>
  </si>
  <si>
    <t xml:space="preserve">Мероприятие 1.1. Содержание водозаборных сооружений централизованного водоснабжения </t>
  </si>
  <si>
    <t>Мероприятие 1.4. Содержание водозаборных сооружений нецентрализованного водоснабжения</t>
  </si>
  <si>
    <t>Предоставлена субсидия Серовскому фонду поддержки предпринимательства.</t>
  </si>
  <si>
    <t>P5</t>
  </si>
  <si>
    <t>Мероприятие 6.1. Обеспечение деятельности Муниципального казенного учреждения «Управление капитального строительства»</t>
  </si>
  <si>
    <t>Мероприятие 6.2. Обеспечение деятельности Муниципального казенного учреждения «Управление капитального строительства» (организация и осуществление транспортного обслуживания должностных лиц в случаях, установленных нормативными актами органов местного самоуправления Серовского городского округа)</t>
  </si>
  <si>
    <t>8 человек защитили бизнес-планы и получили субсидии на организацию собственного дела.</t>
  </si>
  <si>
    <t>Всего по муниципальной программе "Развитие физической культуры и спорта в Серовском городском округе" на 2021-2024 годы</t>
  </si>
  <si>
    <t>Всего по подпрограмме 1 «Развитие физической культуры и спорта в Серовском городском округе»</t>
  </si>
  <si>
    <t>Мероприятие 2.1. Мероприятие по обеспечению организации отдыха детей в каникулярное время, включая мероприятия по обеспечению безопасности их жизни и здоровья</t>
  </si>
  <si>
    <t>Мероприятие 1.39. Ежемесячное денежное вознаграждение за классное руководство педагогическим работникам общеобразовательных организаций</t>
  </si>
  <si>
    <t>Мероприятие 1.41. Благоустройство территории МБОУ СОШ с.Андриановичи</t>
  </si>
  <si>
    <t>7.2</t>
  </si>
  <si>
    <t>Мероприятие 2.2. Организация отдыха детей и молодежи в загородном лагере «Чайка»</t>
  </si>
  <si>
    <t>Мероприятие 2.3. Организация подготовительных работ к летней оздоровительной кампании</t>
  </si>
  <si>
    <t>Всего по муниципальной программе "Обеспечение общественной безопасности на территории Серовского городского округа"</t>
  </si>
  <si>
    <t>Всего по подпрограмме 1 «Гражданская оборона»</t>
  </si>
  <si>
    <t>Мероприятие 1.1. Эксплуатационно-техническое обслуживание системы оповещения Серовского городского округа, приобретение и монтаж оборудования для повышения качества ее работы</t>
  </si>
  <si>
    <t>Мероприятие 1.2.Приобретение и распространение печатных материалов по вопросам гражданской обороны</t>
  </si>
  <si>
    <t>Мероприятие 1.3. Приобретение информационных стендов в области ГО и ЧС для учебно-консультационных пунктов</t>
  </si>
  <si>
    <t>Обеспечение доступа субъектов МСП к муниципальному имуществу</t>
  </si>
  <si>
    <t>Содействие самозанятости безработных граждан</t>
  </si>
  <si>
    <t xml:space="preserve">- чествование ветеранов РКК, Почетных доноров России </t>
  </si>
  <si>
    <t>Чествование доноров Серовского городского округа к Всемирному дню доноров крови</t>
  </si>
  <si>
    <t>Наименование программных мероприятий / Источники финансирования</t>
  </si>
  <si>
    <t>4</t>
  </si>
  <si>
    <t>6</t>
  </si>
  <si>
    <t>9</t>
  </si>
  <si>
    <t>10</t>
  </si>
  <si>
    <t>Поддержка молодежных инициатив по организации и проведению мероприятий, направленных на развитие  субкультур</t>
  </si>
  <si>
    <t>11</t>
  </si>
  <si>
    <t>13</t>
  </si>
  <si>
    <t>Проведен ремонт помещения по адресу: г. Серов, ул. Луначарского, 98.</t>
  </si>
  <si>
    <t>Мероприятие 4.1. Осуществление государственного полномочия Свердловской области в сфере организации мероприятий при осуществлении деятельности по обращению с собаами без владельцев</t>
  </si>
  <si>
    <t>Оплата согласно фактически выполненных работ</t>
  </si>
  <si>
    <t>Мероприятие 4.3. Оплата проезда больных туберкулезом и сопровождающих лиц на лечение, консультацию, обследование (и обратно)</t>
  </si>
  <si>
    <t>ПОДПРОГРАММА 5 "КОМПЛЕКСНОЕ БЛАГОУСТРОЙСТВО ОБЪЕКТОВ СОЦИАЛЬНОЙ И ЖИЛИЩНОЙ СФЕРЫ"</t>
  </si>
  <si>
    <t>Мероприятие 5.6. Благоустройство дворовой территории ул. Гагарина- ул. Железнодорожников</t>
  </si>
  <si>
    <t>Фонд содействия    реформированию ЖКХ</t>
  </si>
  <si>
    <t>Подпрограмма 1. «РАЗВИТИЕ ОБЪЕКТОВ СОЦИАЛЬНОЙ СФЕРЫ И ОБЕСПЕЧЕНИЕ ЖИЛЬЕМ ОТДЕЛЬНЫХ КАТЕГОРИЙ ГРАЖДАН»</t>
  </si>
  <si>
    <t xml:space="preserve">Мероприятие  1.1. (К)                                                        Строительство объекта «Школа на 1275 мест» 
(г. Серов, ул. Луначарского, 140) 
</t>
  </si>
  <si>
    <t>Оплата произведена за фактически выполненные работы. Работы ведутся в соответствии с муниципальным контрактом от 21.07.2020 года № 137/79 с ООО «СК-ИНТЕГ».</t>
  </si>
  <si>
    <t xml:space="preserve">Мероприятие  1.2. (К)                                     
Реконструкция МАУ ДО ООЦ «Чайка», расположенного по адресу: г. Серов, Свердловской области, квартал 127 Серовского лесхоза Серовского лесничества, строительство одного жилого корпуса на 50 человек
</t>
  </si>
  <si>
    <t xml:space="preserve">Мероприятие 1.3. (К)                                                                                                                                                                                                                                                                                   Строительство лыжероллерной трассы на лыжной базе в г. Серове, пер. Кедровый, 20, 
в т.ч. ПИР
</t>
  </si>
  <si>
    <t>Мероприятие 1.4. (К)                                                                                                                                                                                                                                                                        Приобретение жилых помещений путем инвестирования в строительство многоквартирного жилого дома</t>
  </si>
  <si>
    <t>Застройщиком 30 декабря 2021 года получено разрешение на ввод жилого дома в эксплуатацию, но квартиры в МКУ «УКС» Застройщиком не переданы, по причине неготовности к передаче Инвестору - не закончены работы по отделке жилых помещений.</t>
  </si>
  <si>
    <t>Обращение проектировщиков в Арбитражный суд, о расторжении муниципального контракта.</t>
  </si>
  <si>
    <t>Прогноз объема налоговых и неналоговых доходов на очередной финансовый год и плановый период подготовлен  на основании расчетов главных администраторов доходов бюджета по утвержденным ими методикам прогнозирования поступлений доходов в бюджет согласно ПАСГО от 21.07.2020 № 975 "Об утверждении плана мероприятий по составлению проекта бюджета Серовского городского округа на 2021 год и плановый период 2022 и 2023 годов".</t>
  </si>
  <si>
    <t>Согласно приказа Финансового управления администрации Серовского городского округа от 14.12.2018г  № 98 "О порядке составления сводной бюджетной росписи бюджета Серовского городского округа".</t>
  </si>
  <si>
    <t>Согласно приказа Финансового управления администрации Серовского городского округа от 09.04.2021 № 63 "Об утверждении Порядка санкционирования денежных обязательств получателей средств бюджета Серовского городского округа и оплаты денежных обязательств, подлежащих исполнению за счет бюджетных ассигнований по источникам финансирования дефицита бюджета Серовского городского округа".</t>
  </si>
  <si>
    <t>Мероприятие 3.7. (К) Реконструкция автомобильной дороги по ул.Заславского в т.ч. ПИР</t>
  </si>
  <si>
    <t>Мероприятие 4.2. Обработка (дезинфекция) мест общего пользования МКД</t>
  </si>
  <si>
    <t>Мероприятие 5.3. Благоустройство общественной территории по ул. Р. Молодежи, "Сиреневый бульвар", в т.ч. ПИР</t>
  </si>
  <si>
    <t>Мероприятие 5.5. Благоусройство детской площадки по ул.8 Марта, 36,38,40, в т.ч. ПИР</t>
  </si>
  <si>
    <t>Мероприятие 5.7. Ремонт мемориального комплекса "Братская могила партийных и советских работников, погибших от рук колчаковцев" , г.Серов, ул.Ф.Революции, 109-А</t>
  </si>
  <si>
    <t>Мероприятие 5.8. Благоустройство детских игровых площадок, в т.ч. ПИР</t>
  </si>
  <si>
    <t>Реализация положения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депутатов Думы Серовского городского округа, муниципальных служащих и работников муниципальных учреждений</t>
  </si>
  <si>
    <t xml:space="preserve">Оказание материальной помощи ко Дню пожилого человека неработающим пенсионерам, в том числе: </t>
  </si>
  <si>
    <t>Оказание материальной помощи семейным парам, получившим знаки отличия Свердловской области «Материнская доблесть» и «Совет да любовь» (1000,0 руб. / пара)</t>
  </si>
  <si>
    <t>Технический осмотр несущих и ограждающих конструкций, инженерных сетей Андриановского СДК</t>
  </si>
  <si>
    <t>Мероприятие 2.1. (К) Устройство химводоподготовки в существующих котельных</t>
  </si>
  <si>
    <t>Мероприятие 2.4. (К) Реконструкция котельной №6 по адресу: Свердловская область, г.Серов, ул. Каляева, 100</t>
  </si>
  <si>
    <t>Мероприятие 2.7. (К) Реконструкция магистральной сети 1-ой очереди от территории ПАО "Надеждинский мет.завод" до ТК в районе жилого дома № 173 по ул. Ленина (в т.ч. ПИР)</t>
  </si>
  <si>
    <t>Мероприятие 2.10. (К) Реконструкция водопроводной сети от насосной 3 подъема на ул. Автодорожная до забора Серовской ГРЭС, в т.ч. ПИР</t>
  </si>
  <si>
    <t>Мероприятие 2.25 (К) Реконструкции сетей теплоснабжения и горячего водоснабжения в микрорайоне г.Серова, Свердловской области в границах улиц Кирова, Рабочей Молодежи, Циолковского, Демократов</t>
  </si>
  <si>
    <t>Мероприятие 1.1. Подготовка прогноза объема налоговых и неналоговых доходов бюджета Серовского городского округа на очередной финансовый год и плановый период на основании расчетов главных администраторов доходов бюджета по утвержденным ими методикам прогнозирования поступлений доходов в бюджет</t>
  </si>
  <si>
    <t>Мероприятие 1.2. Организация взаимодействия с федеральными и областными органами исполнительной власти по вопросам бюджетного и финансового регулирования, главными администраторами доходов бюджета Серовского городского округа, крупнейшими налогоплательщиками городского округа</t>
  </si>
  <si>
    <t>Услуги по доставке материальной помощи ко Дню Победы</t>
  </si>
  <si>
    <t>Выплата стипендии успешно обучающимся учащимся государственных образовательных учреждений начального, среднего и высшего профессионального образования, имеющим статус детей-сирот и детей, оставшихся без попечения родителей, а также лиц из числа детей-сирот и детей, оставшихся без попечения родителей, по окончанию учебного семестра</t>
  </si>
  <si>
    <t>Фактически выполнено работ (оказано услуг, поставлено продукции)</t>
  </si>
  <si>
    <t>Мероприятие 1.34. Создание условий по комплексной реабилитации детей-инвалидов, в том числе детей с ОВЗ (МАУ "ЦППМиСП "Развитие")</t>
  </si>
  <si>
    <t>Мероприятие 2.9. Исполнение судебных актов по искам к Серовскому городскому округу, предусматривающие обращение взыскания на средства казны Серовского городского округа,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 и о присуждении компенсации за нарушение права на исполнение судебного акта в течение трех месяцев со дня поступления исполнительных документов на исполнение</t>
  </si>
  <si>
    <t>Приобретение научных, методических, справочных  и периодических изданий по муниципальному управлению  и  муниципальной службе</t>
  </si>
  <si>
    <t>Реализация гарантий  для  лиц, замещающих  должности депутатов Думы Серовского городского округа, от общего количества установленных гарантий, с учетом поступавших обращений</t>
  </si>
  <si>
    <t>Реализация   гарантий пенсионного обеспечения  лиц, замещавших  муниципальные должности  и муниципальных служащих в  Серовском  городском округе</t>
  </si>
  <si>
    <t>Мероприятие 1.3.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t>
  </si>
  <si>
    <t>Мероприятие 1.5.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</si>
  <si>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Мероприятие 1.8.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</si>
  <si>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Мероприятие 6.5. Организация и проведение 5-дневных учебных сборов  допризывной подготовки молодых граждан "Патриот"</t>
  </si>
  <si>
    <t>Мероприятие 6.6. Участие в военно-спортивных соревнованиях, фестивалях, конкурсах МАУ ДО «ЦДТ»</t>
  </si>
  <si>
    <t>Мероприятие 6.8. Участие в ОСОЛ (оборонно-спортивный оздоровительный лагерь)</t>
  </si>
  <si>
    <t>Мероприятие 6.9. Проведение  военно-спортивной игры «Зарница» МАУ ДО "ЦДТ"</t>
  </si>
  <si>
    <t>Мероприятие 6.7. Проведение военно-спортивного турнира памяти С.А. Багаева, посвященный Дню Героев Отечества</t>
  </si>
  <si>
    <t>Мероприятие 6.10. Приобретение формы, оборудования и материалов для военно-патриотического клуба «Русские витязи" МБОУ ООШ с. Филькино</t>
  </si>
  <si>
    <t>Мероприятие 6.11. Приобретение формы для реализации всероссийского детско-юношеского  военно-патриотического общественного  движения "ЮНАРМИЯ" МБОУ ООШ №26</t>
  </si>
  <si>
    <t>Мероприятие 6.12. Приобретение формы, оборудования и материалов для военно-патриотического клуба «Монолит» МАОУ СОШ № 13</t>
  </si>
  <si>
    <t>Мероприятие 1.16. Капитальный ремонт, приведение зданий и сооружений в соответствие с санитарным и пожарным законодательством, выполнение предписаний</t>
  </si>
  <si>
    <t>Приобретено 1 974 экз. книжных изданий</t>
  </si>
  <si>
    <t>Изготовлен и установлен в дер. Магино памятник воинам, погибшим в годы ВОВ</t>
  </si>
  <si>
    <t>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2021 году. План - 41 400 руб., фактически достигнуто - 41 594 руб.</t>
  </si>
  <si>
    <t xml:space="preserve">МК № 01623000085210000010001 на приобретение для нужд МП «Серовавтодор» 9 единиц техники в лизинга был заключен 15.03.2021. Общая сумма контракта со-ставила 67117,57 тыс. рублей, в том числе на 2021 год – 24206,26 тыс. рублей. Всего контрактом предусмотрено 32 лизинговых платежа, в том числе в 2021 году 8, начиная с 28.05.2021. В отчетном периоде произведено 2 ежемесячных платежа в размере 3025,78 тыс. рублей каждый. Мероприятие в объемах, запланированных на отчетный период, выполнено. Целевой показатель достигнут в полном объеме. </t>
  </si>
  <si>
    <t xml:space="preserve">По состоянию на отчетную дату заключен и оплачен 1 договор на сумму 1,5 тыс. рублей (установлен 1 ИПУ в муниципальном жилом помещении). Мероприятие носит заявительный характер, необработанные заявки в комитете отсутствуют. Достижение целевого показателя в отчетном периоде составило 20% годового значения. </t>
  </si>
  <si>
    <t xml:space="preserve">Мероприятие выполнено согласно плана в полном объеме. Достижение целевых показателей 142% и 143%. </t>
  </si>
  <si>
    <t xml:space="preserve">Мероприятие выполнено согласно плана в полном объеме. Достижение целевых показателей 98% и 6,5%. </t>
  </si>
  <si>
    <t>Всего по подпрограмме 2 «Защита от чрезвычайных ситуаций и обеспечение безопасности на территории Серовского городского округа и обеспечение функционирования аппаратно-программного комплекса «Безопасный город»</t>
  </si>
  <si>
    <t>Мероприятие 2.1. Обеспечение безопасности людей на водных объектах</t>
  </si>
  <si>
    <t>Мероприятие 2.2. Приобретение информационных стендов для оборудования лодочных и ледовых переправ</t>
  </si>
  <si>
    <t>Мероприятие 2.3. Приобретение и распространение печатных материалов по вопросам защиты населения и территорий от чрезвычайных ситуаций</t>
  </si>
  <si>
    <t>Мероприятие 2.4. Техническое обслуживание и ремонт аппаратно-программного комплекса «Безопасный город»</t>
  </si>
  <si>
    <t>Экономия с выполнения аварийных заявок</t>
  </si>
  <si>
    <t>Мероприятие 2.5. Приобретение, монтаж оборудования, технологическое присоединение для модернизации АПК "Безопасный город"</t>
  </si>
  <si>
    <t>Экономия с заключения договоров на технологическое присоединение</t>
  </si>
  <si>
    <t>Мероприятие 2.6. Монтаж и подключение камеры видеонаблюдения на паводкоопасном направлении</t>
  </si>
  <si>
    <t>Мероприятие 2.7. Разработка плана действий Серовского городского звена Свердловской областной подсистемы РСЧС по предупреждению и ликвидации чрезвычайных ситуаций природного и техногенного характера ПИР</t>
  </si>
  <si>
    <t>Мероприятие 2.8. Приобретение, установка, монтаж уличных пунктов оповещения, технологическое присоединение</t>
  </si>
  <si>
    <t>Всего по подпрограмме 3 «Обеспечение первичных мер пожарной безопасности на территории Серовского городского округа»</t>
  </si>
  <si>
    <t>Мероприятие 3.1. Субсидии на поддержку общественных объединений добровольной пожарной охраны, осуществляющей деятельность на территории Серовского городского округа</t>
  </si>
  <si>
    <t>Не были своевременно и в полном объеме предоставлены документы от РОО СО "ДПО" в ООА СГО ЭТС и ЖКХ</t>
  </si>
  <si>
    <t>Мероприятие 3.2.Прочие мероприятия по обеспечению первичных мер пожарной безопасности на территории Серовского городского округа</t>
  </si>
  <si>
    <t>Экономия с заключения договоров</t>
  </si>
  <si>
    <t>Мероприятие 3.3. Выполнение работ по устройству минерализованных полос в сельских населенных пунктах</t>
  </si>
  <si>
    <t>Мероприятие 3.4. Ремонт и обустройство пожарных водоемов в целях создания условий для забора в любое время года воды из источников наружного водоснабжения</t>
  </si>
  <si>
    <t>Мероприятие 3.5. Устройство и ремонт пожарных гидрантов</t>
  </si>
  <si>
    <t>Экономия с проведения аукционов (аукционы проводил МКУ «УКС»)</t>
  </si>
  <si>
    <t>Всего по подпрограмме 4 «Профилактика правонарушений на территории Серовского городского округа»</t>
  </si>
  <si>
    <t>Мероприятие 4.1 Профилактика экстремизма на территории Серовского городского округа</t>
  </si>
  <si>
    <t>Мероприятие 4.2 Профилактика терроризма на территории Серовского городского округа</t>
  </si>
  <si>
    <t>Мероприятие 4.3 Проведение культурных и спортивных  мероприятий, направленных  на профилактику  экстремизма и терроризма</t>
  </si>
  <si>
    <t>1. Конкурс социальной антикоррупционной рекламы "Вместе против коррупции".
2. Спортивный челлендж "Экстрим против экстремизма".
3. Конкурс агитационных плакатов "Чистый город начинается с меня".
4. Городской слет трудовых отрядов "Наше трудовое лето".</t>
  </si>
  <si>
    <t>Мероприятие 1.5. «Организация и проведение мероприятий, направленных на формирование профессиональной ориентации и карьерных устремлений молодых граждан»</t>
  </si>
  <si>
    <t>3. Привлечение молодых граждан к участию в общественной, политической и культурной жизни</t>
  </si>
  <si>
    <t>Выплата денежного поощрения лучшим муниципальным учреждениям культуры, находящихся на территориях сельских поселений Свердловской области, и лучшим работникам муниципальных учреждений культуры, находящихся на территориях сельских поселений Свердловской области»</t>
  </si>
  <si>
    <t>Ремонт кровли клуба п. Первомайский»</t>
  </si>
  <si>
    <t>Организация и осуществление информирования граждан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t>
  </si>
  <si>
    <t>Капитальный ремонт в Центральной городской библиотеке им. Д.Н. Мамина-Сибиряка»</t>
  </si>
  <si>
    <t>Ремонт Андриановского СДК»</t>
  </si>
  <si>
    <t>Проведение гастрольной деятельности</t>
  </si>
  <si>
    <t>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t>
  </si>
  <si>
    <t>Изготовление и установка в дер. Магино памятника воинам, погибшим в годы ВОВ</t>
  </si>
  <si>
    <t>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2021 году</t>
  </si>
  <si>
    <t>Мероприятие 3.1. (К) Строительство газопровода низкого давления по ул. Каквинская, ул. Совхозная, ул. Юго-западная, пер. Садовый, ул. Новолесопильная, ул. Лесопильная, ул. Дружбы, пер. Дружбы, ул.Тихая, ул. Правобережная в г. Серове, в т.ч. ПИР</t>
  </si>
  <si>
    <t>Мероприятие 1.10. (К)  Развитие уличного освещения</t>
  </si>
  <si>
    <t>Мероприятие 2.3. (К) Установка и замена остановочных комплексов</t>
  </si>
  <si>
    <t>Меропритяие 3.8. (К) Переустройство технического проезда вдоль автодороги на п.Энергетиков (от пер.Молодежный до коллективных садов) в пешеходную дорожку</t>
  </si>
  <si>
    <t>Мероприятие 1.5. (К)  
Центр бокса в г. Серове, ул. Короленко, 39,  в т.ч. ПИР</t>
  </si>
  <si>
    <t>Мероприятие 2.3. (К)                                                                                                                                                                                                                                                               Переселение граждан из аварийного жилищного фонда  (за счет средств областного бюджета)</t>
  </si>
  <si>
    <t>Мероприятие 2.2. (К)                                                                                                                                                                                                                                                                       Переселение граждан из аварийного жилищного фонда (софинансирование)</t>
  </si>
  <si>
    <t>Мероприятие 2.1. (К)                                                                                                                                                                                                                                                            Приобретение жилых помещений путем инвестирования в строительство многоквартирного жилого дома</t>
  </si>
  <si>
    <t xml:space="preserve">Мероприятие 2.9. Проведение мероприятий (монтаж светофорных объектов, нанесение дорожной разметки и пр.) на пешеходных переходах вблизи общеобразовательных учреждений и других социально значимых объектов для приведения пешеходных переходов в соответствие национальному стандарту  </t>
  </si>
  <si>
    <t>Мероприятие 1.1. Организация предоставления дошкольного образования, создания условий для присмотра и ухода за детьми, содержания детей в муниципальных образовательных организациях</t>
  </si>
  <si>
    <t xml:space="preserve">Заключены договоры на выполнение научно-проектной документации по "Предмету охраны объекта культурного наследия", "Проекту зон озраны" регионального значения "Дворец культуры металлургов" в стиле конструктивизма) и проведение Государственной историко-культурной экспертизы документации </t>
  </si>
  <si>
    <t>Всего по муниципальной программе «Развитие жилищно-коммунального хозяйства и повышение энергетической эффективности на территории Серовского округа» на 2021-2024 годы</t>
  </si>
  <si>
    <t>Всего по муниципальной программе  "Развитие транспорта, дорожного хозяйства и благоустройство на территории Серовского городского округа» на 2021-2024 годы</t>
  </si>
  <si>
    <t xml:space="preserve">Всего по муниципальной программе «Реализация основных направлений в строительном комплексе на территории Серовского городского округа» на 2021-2024 годы </t>
  </si>
  <si>
    <t>12</t>
  </si>
  <si>
    <t>Всего по муниципальной программе "Социальная поддержка и социальное обслуживание населения на территории Серовского городского округа" на 2021-2024 годы</t>
  </si>
  <si>
    <t>Участие в окружных,  областных конкурсах по пропаганде ЗОЖ</t>
  </si>
  <si>
    <t>-</t>
  </si>
  <si>
    <t xml:space="preserve"> - образование</t>
  </si>
  <si>
    <t xml:space="preserve"> - здравоохранение</t>
  </si>
  <si>
    <t>Поддержка некоммерческих организаций, общественных и  любительских объединений, реализующих проекты по работе с молодежью</t>
  </si>
  <si>
    <t xml:space="preserve">областной бюджет </t>
  </si>
  <si>
    <t>Проведены работы по ремонту 2 квартир.</t>
  </si>
  <si>
    <t xml:space="preserve"> -для детей с ограниченными возможностями здоровья;</t>
  </si>
  <si>
    <t>Мероприятие 1.10. Проведение рыночной оценки активов с целью определения экономического потенциала.</t>
  </si>
  <si>
    <t>Мероприятие 1.11. Оформление права собственности на автомобильные дороги местного значения.</t>
  </si>
  <si>
    <t>Мероприятие 2.1. Обеспечение выполнения  функции муниципального земельного и лесного контроля (в том числе программное и материально-техническое).</t>
  </si>
  <si>
    <t>Мероприятие 2.2. Формирование земельных участков для индивидуального жилищного строительства.</t>
  </si>
  <si>
    <t>Мероприятие 2.3. Компенсация за земельные участки многодетным семьям.</t>
  </si>
  <si>
    <t>Мероприятие 6: Обеспечение деятельности Муниципального казенного учреждения "Центр учета жилья и расчета социальных выплат"</t>
  </si>
  <si>
    <t>Мероприятие 4: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</si>
  <si>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Мероприятие 1.11. (К) Строительство уличного освещения по ул. Леваневского, в т.ч. ПИР</t>
  </si>
  <si>
    <t xml:space="preserve">Демонтировано 11 объектов «рекламного мусора», 4 объекта нестационарной торговой сети, 8 металлических гаражей, 3 комплекса хозяйственных построек и стальная двухтрубная надземная труба вдоль объездной автомобильной дороги до ул. Новая (д. 30) протяженностью 2,35 км. Неисполнение мероприятия составило 3,2% и обусловлено разнородностью демонтируемых объектов. Достижение целевого показателя 96,8%. </t>
  </si>
  <si>
    <t xml:space="preserve">Мероприятие выполнено согласно плана в полном объеме. Достижение целевого показателя 196%. </t>
  </si>
  <si>
    <t>Организован оздоровительный отдых 31 ребенка.</t>
  </si>
  <si>
    <t>Выплачена стипендия успешно обучающимся студентам:
18 студентам, окончившим учебный семестр на оценки 4 и 5, по 5000 руб.;
4 студентам, окончившим учебный семестр на оценку 5, по 10000 руб.</t>
  </si>
  <si>
    <t>Организована Рождественская Елка Главы Серовского городского округа.</t>
  </si>
  <si>
    <t>Приобретены новогодние подарки в количестве 3 970 шт.</t>
  </si>
  <si>
    <t>Возмещение расходов родительской платы за присмотр и уход за детьми в размере 50%, установленной ПАСГО, работникам муниципальных дошкольных образовательных учреждений согалсно Порядку</t>
  </si>
  <si>
    <t>Возмещены расходы родительской платы за присмотр и уход за 103 детьми многодетных семей сельских территорий.</t>
  </si>
  <si>
    <t>Приобретены подарочные сертификаты для вручения участникам конкурсов декоративно-прикладного творчества для детей с ограниченными возможностями здоровья, детей-инвалидов.</t>
  </si>
  <si>
    <t>Проведены мероприятия  по выявлению несовершеннолетних безнадзорных детей.</t>
  </si>
  <si>
    <t>Организован досуг для 480 детей из малообеспеченных семей по программе семейного досуга.</t>
  </si>
  <si>
    <t>Возмещены расходы на бесплатное посещение МАУ «Водный дворец» 59 лицами.</t>
  </si>
  <si>
    <t>Выплачена материальная помощь 75 гражданам Серовского городского округа, оказавшимся в трудной жизненной ситуации. Материальная помощь оплачена по фактически поданным спискам в полном объеме. Выплаты имеют заявительный характер.</t>
  </si>
  <si>
    <t>Материальная помощь предоставлена 600 ветеранам-юбилярам по 200 рублей.</t>
  </si>
  <si>
    <t>Выплачена материальная помощь 35 ветеранам боевых действий согласно утвержденным постановлениям администрации Серовского городского округа на перечисление средств.</t>
  </si>
  <si>
    <t>Оказание помощи на оздоровление пенсионерам, состоящим на учете в Местном отделении Свердловской областной общественной организации ветеранов войны, труда, боевых действий, государственной службы, пенсионеров Серовского городского округа</t>
  </si>
  <si>
    <t>Оказана помощь на оздоровление 59 пенсионерам. Материальная помощь выплачена согласно утвержденным спискам в полном объеме. Выплаты носят заявительный характер.</t>
  </si>
  <si>
    <t>Проведение праздничных мероприятий для детей с ограниченными возможностями здоровья и неорганизованных детей из малообеспеченных семей, посвященных Международному Дню защиты детей</t>
  </si>
  <si>
    <t xml:space="preserve"> - для неорганизованных детей;</t>
  </si>
  <si>
    <t xml:space="preserve"> - для детей работников бюджетной сферы.</t>
  </si>
  <si>
    <t>Подпрограмма 3. Оказание материальной помощи различным категориям граждан</t>
  </si>
  <si>
    <t>14</t>
  </si>
  <si>
    <t>15</t>
  </si>
  <si>
    <t>Услуги по доставке материальной помощи ко Дню пожилого человека</t>
  </si>
  <si>
    <t>Всего по подпрограмме 6. Патриотическое воспитание молодежи на территории Серовского городского округа</t>
  </si>
  <si>
    <t>Организация и проведение ежегодной диспансеризации лиц, замещающих муниципальные должности на постоянной основе и муниципальных служащих в органах местного самоуправления Серовского городского округа</t>
  </si>
  <si>
    <t>Проведение мероприятий, посвященных Дню пограничника</t>
  </si>
  <si>
    <t xml:space="preserve"> - вечера-встречи для ветеранов</t>
  </si>
  <si>
    <t xml:space="preserve"> -  чествование ветеранов РКК, РОККовских сестер, сандружиниц</t>
  </si>
  <si>
    <t xml:space="preserve"> - предоставление материальной поддержки в виде стипендии студентам-очникам: на оценки 4 и 5 - 5000 руб.</t>
  </si>
  <si>
    <t>Подпрограмма 7. Дополнительные меры по ограничению распространения ВИЧ-инфекции, вакцинопрофилактика инфекционных заболеваний среди населения Серовского городского округа</t>
  </si>
  <si>
    <t>Мероприятия по первичной профилактике ВИЧ-инфекции среди населения - распространение в средствах массовой информации аудио- и видеороликов социальной рекламы по вопросам ВИЧ-инфекции</t>
  </si>
  <si>
    <t>Оказание социальной помощи в виде ремонта квартир инвалидам ВОВ, участникам ВОВ, не имеющим дополнительных мер социальной поддержки по постановлению Правительства Свердловской области от 12.07.2011г. № 909-ПП, и одиноко проживающим труженикам тыла, вдовам участников, инвалидам ВОВ</t>
  </si>
  <si>
    <t>Субсидии на выполнение муниципального задания МБУ "Дом молодежи".</t>
  </si>
  <si>
    <t>Субсидии на выполнение муниципального задания МБУ ДО ЦДП "Эдельвейс".</t>
  </si>
  <si>
    <t>Процент финансирования от плана на отчетный период</t>
  </si>
  <si>
    <t>Отклонение</t>
  </si>
  <si>
    <t>Подпрограмма 5. Социально значимые мероприятия</t>
  </si>
  <si>
    <t>Мероприятие 4.4 Проведение культурных и спортивных мероприятий, направленных на профилактику наркомании, алкоголизма, распространения ВИЧ-инфекции и на формирование здорового образа жизни</t>
  </si>
  <si>
    <t>Всего по подпрограмме 5 «Обеспечение реализации муниципальной программы «Обеспечение общественной безопасности на территории Серовского городского округа» на 2021-2024 годы»</t>
  </si>
  <si>
    <t xml:space="preserve">Мероприятие 5.1 Обеспечение деятельности МКУ «УГЗ СГО»
</t>
  </si>
  <si>
    <t>8.1</t>
  </si>
  <si>
    <t>8.2</t>
  </si>
  <si>
    <t>8.5</t>
  </si>
  <si>
    <t>8.4</t>
  </si>
  <si>
    <t>Приобретено оборудование в Дом молодежи (Брейн ринг Doka, табло для отображения счета Doka Store, 5 светодиодных светильников.</t>
  </si>
  <si>
    <t>Мероприятие 1.3. Организация работы трудового лагеря «Молодежная биржа труда»</t>
  </si>
  <si>
    <t>Мероприятие 1.4. Организация и проведение мероприятий в рамках трудового лагеря «Молодежная биржа труда»</t>
  </si>
  <si>
    <t>Размещены в средствах массовой информации видеоролики социальной рекламы по вопросам ВИЧ-инфекции в течение года  (120 роликов).</t>
  </si>
  <si>
    <t>Мероприятие 1.3.2: Организация деятельности молодежной палаты при Думе Серовского городского округа</t>
  </si>
  <si>
    <t xml:space="preserve">Мероприятие 1.3.4: Содействие участию специалистов по работе с молодежью, молодых лидеров, молодежных делегаций в окружных, областных, всероссийских проектах, мероприятиях, конкурсах </t>
  </si>
  <si>
    <t>Мероприятие 1.3.5: Организация работы молодежной  приемной</t>
  </si>
  <si>
    <t>Мероприятие 1.6. «Организация и проведение мероприятий, направленных на вовлечение молодежи в работу средств массовой информации (молодежные медиа)»</t>
  </si>
  <si>
    <t>Слет юных корреспондентов.</t>
  </si>
  <si>
    <t>Мероприятие 1.7. «Организация и проведение городских молодежных мероприятий, направленных на развитие творческого потенциала молодежи»</t>
  </si>
  <si>
    <t>1. Турнир по боулингу «Студ Фест» для студентов, посвященный Дню студента.
2. Конкурс «Караоке стар» для студенческой молодёжи, посвященный Дню защитника Отечества.
3. Конкурс «Караоке стар» для работающей молодёжи, посвященный Дню защитника Отечества.
4. Фестиваль творчества работающей молодёжи «Ярче».
5. Конкурс "Красавица-студентка".
6. Городская игра «КВН-Коктейль».
7. Фестиваль креативного творчества «DRAVE».
8. Фестиваль косплей «Панда-пати».
9. Контест райдеров.
10. Молодежный фестиваль национальной культуры "Елка дружбы".</t>
  </si>
  <si>
    <t>Мероприятие 1.8. «Организация и проведение мероприятий, направленных на развитие молодежного самоуправления»</t>
  </si>
  <si>
    <t>Мероприятие 1.3.8: Проведение городских и окружных встреч, сборов, слетов актива общественных объединений</t>
  </si>
  <si>
    <t>Мероприятие 1.9. «Организация участия молодых граждан в окружных, областных, всероссийских проектах, мероприятиях, конкурсах»</t>
  </si>
  <si>
    <t>1. Участие в финале III конкурса на лучший трудовой отряд Сверловской области "Молодежь на Старте" г. Екатеринбург.
2. Участие отряда "Креатив" Молодежной биржи труда в закрытии трудовой смены трудовых отрядов Свердловской области в рамках конкурса на лучший трудовой отряд Сверловской области "Молодежь на Старте" - "Закрытие трудовой смены" (г. Екатеринбург).
3. Участие в областном слете волонтеров профилактической направленности "Я - гражданин России" г. Екатеринбург.</t>
  </si>
  <si>
    <t xml:space="preserve">Мероприятие 1.3.10: Организация мероприятий по развитию волонтерского движения </t>
  </si>
  <si>
    <t>Мероприятие 1.3.11: Организация и проведение мероприятий, направленных на формирование у молодежи ценностей семьи и культурных традиций</t>
  </si>
  <si>
    <t>Мероприятие 1.10. «Организация и проведение мероприятий по развитию добровольческого (волонтерского) движения»</t>
  </si>
  <si>
    <t>1. Образовательная программа "Академия волонтера" по направлению экологии.
2. Мероприятие "Доброволец года".</t>
  </si>
  <si>
    <t>Мероприятие 1.11. «Организация и проведение мероприятий, направленных на формирование у молодежи ценностей семьи и культурных традиций»</t>
  </si>
  <si>
    <t>4. Вовлечение молодых граждан в программы и мероприятия, направленные на формирование здорового образа жизни (ЗОЖ)</t>
  </si>
  <si>
    <t>Фестиваль молодежных субкультур "Стрит Лайф".</t>
  </si>
  <si>
    <t>5. Поддержка инициатив и проектов детских и молодежных общественных объединений</t>
  </si>
  <si>
    <t>Мероприятие 1.5.1: Проведение экспертизы проектов, конкурса проектов и программ детских и молодежных объединений и отдельных представителей молодежи</t>
  </si>
  <si>
    <t>Мероприятие 1.13. «Организация и проведение мероприятий, направленных на пропаганду здорового образа жизни»</t>
  </si>
  <si>
    <t>Мероприятие 1.4.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</si>
  <si>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Мероприятие 1.42. Создание в муниципальных общеобразовательных организациях условий для организации горячего питания обучающихся</t>
  </si>
  <si>
    <t xml:space="preserve">Всего по подпрограмме 2. Организация отдыха детей и молодежи </t>
  </si>
  <si>
    <t>Мероприятие 1.30. Приобретение оборудования для технического творчества (автомотоконструирование)</t>
  </si>
  <si>
    <t>Мероприятие 1.38. Обеспечение персонифицированного финансирования дополнительного образования детей</t>
  </si>
  <si>
    <t>Мероприятие 1.40.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</si>
  <si>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Всего по муниципальной программе "Развитие культуры в Серовском городском округе" на 2021-2024 годы</t>
  </si>
  <si>
    <t>Всего по муниципальной программе «Управление собственностью Серовского городского округа» на 2021-2024 годы</t>
  </si>
  <si>
    <t>А1</t>
  </si>
  <si>
    <t>А2</t>
  </si>
  <si>
    <t>1. Произведена замена кровли здания МПК "Спутник" МБУ ДО ЦДП "Эдельвейс".
2. Проведено центральное водоснабжение к зданию МПК "Спутник" МБУ ДО ЦДП "Эдельвейс".
3. Монтаж приборов учета тепловой энергии в помещении МПК "Спутник" МБУ ДО ЦДП "Эдельвейс".
4. Монтаж тревожной сигнализации, монтаж системы видеонаблюдения, монтаж системы экстренного оповещения  работников о потенциальной угрозе возникновения чрезвычайной ситуации в клубах МБУ ДО ЦДП "Эдельвейс".</t>
  </si>
  <si>
    <t>Подпрограмма 3 «Стимулирование развития жилищного строительства»</t>
  </si>
  <si>
    <t xml:space="preserve">Мероприятие 3.1: Выдача  молодым семьям в установленном порядке свидетельства о праве на получение социальной выплаты </t>
  </si>
  <si>
    <t>Мероприятие 3.2: Предоставление социальных выплат на приобретение жилого помещения или строительство индивидуального жилого дома</t>
  </si>
  <si>
    <t>Мероприятие 3.3: Освещение целей и задач программы в средствах массовой информации</t>
  </si>
  <si>
    <t>Мероприятие 3.1. «Предоставление социальных выплат молодым семьям на приобретение (строительство) жилья»</t>
  </si>
  <si>
    <t>Предоставлены социальные выплаты 2 молодым семьям на приобретение жилья.</t>
  </si>
  <si>
    <t>Мероприятие 3.2. «Предоставление региональных социальных выплат молодым семьям на улучшение жилищных условий»</t>
  </si>
  <si>
    <t>- на оценки 4 и 5 (5000 руб.)</t>
  </si>
  <si>
    <t xml:space="preserve">- на оценку 5 (10 000 руб.) </t>
  </si>
  <si>
    <t>Новогодние подарки,
в том числе:</t>
  </si>
  <si>
    <t>Возмещены расходы родительской платы за посещение муниципальных дошкольных образовательных учреждений 177 ребенком.</t>
  </si>
  <si>
    <t>Приобретение сертификатов для проведения конкурсов для детей с ограниченными возможностями</t>
  </si>
  <si>
    <t>Мероприятие 2.26. Работы по ограждению двух котельных №26 и №27</t>
  </si>
  <si>
    <t>Всего по подпрограмме 3. Педагогические кадры XXI века</t>
  </si>
  <si>
    <t>Всего по подпрограмме 4. Реализация проекта "Уральская инженерная школа"</t>
  </si>
  <si>
    <t>Согласно приказа Финансового управления администрации Серовского городского округа от 12.01.2015г  № 2 "Об утверждении Порядка учета бюджетных обязательств получателей средств бюджета Серовского городского округа".</t>
  </si>
  <si>
    <t xml:space="preserve"> - поздравление матерей, вдов погибших военнослужащих</t>
  </si>
  <si>
    <t>Проведение фестиваля творчества инвалидов</t>
  </si>
  <si>
    <t xml:space="preserve">Неисполнение обусловлено экономией по результатам проведение конкурсных процедур во второй половине отчетного периода.
Достижение целевых показателей 104%, 116% и 112%. </t>
  </si>
  <si>
    <t>Оказание экстренной материальной адресной помощи гражданам, оказавшимся в трудной жизненной ситуации</t>
  </si>
  <si>
    <t>2.1</t>
  </si>
  <si>
    <t>2.2</t>
  </si>
  <si>
    <t>2.3</t>
  </si>
  <si>
    <t>2.4</t>
  </si>
  <si>
    <t>2.5</t>
  </si>
  <si>
    <t>2.6</t>
  </si>
  <si>
    <t>2.7</t>
  </si>
  <si>
    <t>Обеспечение информирования населения, в том числе с использованием уличных информационных стендов «Серовский городской округ. Информация.»</t>
  </si>
  <si>
    <t>Проведение мероприятий, посвященных Дню знаний для детей с ограниченными возможностями здоровья и неорганизованных детей из малообеспеченных семей</t>
  </si>
  <si>
    <t>Проведение мероприятий, посвященных Дню пожилого человека:</t>
  </si>
  <si>
    <t xml:space="preserve">Проведение мероприятий, посвященных Дню памяти жертв политических репрессий </t>
  </si>
  <si>
    <t>Проведение мероприятия «День памяти пострадавших от аварии на ЧАЭС»</t>
  </si>
  <si>
    <t>Всего по муниципальной программе «Развитие системы образования в Серовском городском округе» на 2019-2024 годы</t>
  </si>
  <si>
    <t xml:space="preserve">местный бюджет </t>
  </si>
  <si>
    <t>внебюджетные источники</t>
  </si>
  <si>
    <t xml:space="preserve">внебюджетные источники </t>
  </si>
  <si>
    <t>Ремонт квартир детям-сиротам</t>
  </si>
  <si>
    <t>Оздоровительный отдых отдельных категорий детей</t>
  </si>
  <si>
    <t>Проведение мероприятий, посвященных Дню матери для матерей погибших (умерших) военнослужащих</t>
  </si>
  <si>
    <t xml:space="preserve"> - мероприятия для BОИ, ВОС</t>
  </si>
  <si>
    <t xml:space="preserve"> - мероприятия для инвалидов боевых действий</t>
  </si>
  <si>
    <t>Проведение мероприятий, посвященных Дню Героев Отечества России</t>
  </si>
  <si>
    <t>Мероприятие 1.12. «Организация и проведение мероприятий, направленных на развитие молодежных субкультур»</t>
  </si>
  <si>
    <t>Проведены работы по ремонту 4 квартир.</t>
  </si>
  <si>
    <t>Оказание материальной помощи ветеранам ВОВ в связи с традиционно считающимися юбилейными датами, начиная с 90-летия, получившим персональные поздравления Президента Российской Федерации (1000,0 руб./ чел.)</t>
  </si>
  <si>
    <t>Предоставлены субсидии в 2021 году 5 некоммерческим общественным организациям в целях поддержки их деятельности.</t>
  </si>
  <si>
    <t>Ремонт в помещении городского совета ветеранов</t>
  </si>
  <si>
    <t>Мероприятие: реализация мер по поэтапному повышению средней заработной платы работников муниципальных учреждений культуры</t>
  </si>
  <si>
    <t>Возмещение расходов родительской платы за присмотр и уход за детьми многодетным семьям сельских территорий</t>
  </si>
  <si>
    <t>Возмещение расходов на бесплатное посещение МАУ «Водный дворец» лицами с ограниченными физическими возможностями здоровья и детьми из малообеспеченных семей</t>
  </si>
  <si>
    <t>В соответствии с приказом Минфина России от 28.12.2010 N 191н "Об утверждении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приказ  Финансового управления администрации Серовского городского округа от 20.02.2020г. №17 "Об утверждении порядка составления бюджетной отчетности…".</t>
  </si>
  <si>
    <t xml:space="preserve">Проведение отбора исполнителей на оказание услуг, связанных с выполнением программы муниципальных заимствований, производится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t>
  </si>
  <si>
    <t>Проведение мероприяттий, посвященных Дню войск национальной гвардии Российской Федерации</t>
  </si>
  <si>
    <t xml:space="preserve"> - культура;</t>
  </si>
  <si>
    <t>Проведение мероприятия «День памяти о россиянах, исполнявщих служебный долг за пределеами Отечества»</t>
  </si>
  <si>
    <t>Подпрограмма 6. Привлечение молодых специалистов для работы в муниципальных учреждениях социальной сферы Серовского городского округа</t>
  </si>
  <si>
    <t>Социальная поддержка выпускников школ и студентов ВУЗов, заключившим договор с администрацией Серовского городского округа для работы в учреждениях здравоохранения и образования Серовского городского округа, в том числе:</t>
  </si>
  <si>
    <t xml:space="preserve"> - предоставление материальной поддержки в виде стипендии студентам-заочникам при сдаче сессии: на оценки 4 и 5 - 7000 руб.</t>
  </si>
  <si>
    <t>Мероприятие 6.13. Проведение мероприятий патриотической направленности для общеобразовательных, средне-профессиональных, высших учебных заведений округа, а также среди молодежных организаций предприятий города</t>
  </si>
  <si>
    <t>Мероприятие 2.5. Составление и ведение сводной бюджетной росписи в соответствии с установленным порядком</t>
  </si>
  <si>
    <t>Мероприятие 2.6. Постановка на учет бюджетных обязательств, подлежащих исполнению за счет средств бюджета Серовского городского округа</t>
  </si>
  <si>
    <t>Мероприятие 2.7. Проведение санкционирования операций получателей бюджетных средств</t>
  </si>
  <si>
    <t>Мероприятие 7.2. Организация и осуществление информирования граждан о деятельности органов местного самоуправления Серовского городского округа,а также общественно-политических, социально-культурных событиях городского округа</t>
  </si>
  <si>
    <t>Мероприятие 7.1. Организация и обеспечение процесса по созданию условий для функционирования образовательных учреждений</t>
  </si>
  <si>
    <t>9.1</t>
  </si>
  <si>
    <t>9.2</t>
  </si>
  <si>
    <t>9.3</t>
  </si>
  <si>
    <t>9.4</t>
  </si>
  <si>
    <t>9.5</t>
  </si>
  <si>
    <t>9.6</t>
  </si>
  <si>
    <t>10.1</t>
  </si>
  <si>
    <t>10.2</t>
  </si>
  <si>
    <t>10.3</t>
  </si>
  <si>
    <t>10.4</t>
  </si>
  <si>
    <t>10.5</t>
  </si>
  <si>
    <t>11.1</t>
  </si>
  <si>
    <t>11.2</t>
  </si>
  <si>
    <t>13.1</t>
  </si>
  <si>
    <t>13.2</t>
  </si>
  <si>
    <t>13.3</t>
  </si>
  <si>
    <t>13.4</t>
  </si>
  <si>
    <t>13.5</t>
  </si>
  <si>
    <t xml:space="preserve">Фактически в 2021 году приобретены следующие объекты: ИЖД и земельный участок г. Серов, ул. Энгельса, д. 100 стоимостью 2610,0 тыс. рублей; объекты электрохозяйства ТП-140, ТП-141 с земельным участком стоимостью 370,0 тыс. рублей. Целевой показатель достигнут в полном объеме. </t>
  </si>
  <si>
    <t xml:space="preserve">Мероприятие выполнено согласно плана в полном объеме. Целевой показатель достигнут в полном объеме. </t>
  </si>
  <si>
    <t>бюджет Серовского городского округа</t>
  </si>
  <si>
    <t>Мероприятие 1.1. Приобретение объектов в муниципальную собственность.</t>
  </si>
  <si>
    <t>Мероприятие 1.2. Содержание муниципального имущества (в том числе оплата коммунальных услуг).</t>
  </si>
  <si>
    <t>Мероприятие 1.3. Создание, приобретение, обновление необходимого для совершенствования механизмов управления муниципальным имуществом программного обеспечения.</t>
  </si>
  <si>
    <t>Мероприятие 1.4. Проведение работ по демонтажу временных сооружений (конструкций), установленных незаконно.</t>
  </si>
  <si>
    <t>Мероприятие 1.5. Проведение работ (оказание услуги) по обследованию муниципального жилого фонда специализированной организацией.</t>
  </si>
  <si>
    <t>Мероприятие 1.6. Проведение инвентаризационно-технических и кадастровых работ с получением технической документации, затраты на оформление выморочного имущества.</t>
  </si>
  <si>
    <t>Распределительный газопровод высокого давления для газоснабжения поселка Новая Кола и села Филькино, г.Серов</t>
  </si>
  <si>
    <t>8.3</t>
  </si>
  <si>
    <t xml:space="preserve">-участникам и инвалидам ВОВ; </t>
  </si>
  <si>
    <t xml:space="preserve">- труженикам тыла  </t>
  </si>
  <si>
    <t>Проведение мероприятий, посвященных Дню Военно-морского флота</t>
  </si>
  <si>
    <t>Капитальные вложения</t>
  </si>
  <si>
    <t>местный бюджет</t>
  </si>
  <si>
    <t>областной бюджет</t>
  </si>
  <si>
    <t xml:space="preserve">Приобретено лицензионное программное обеспечение. Неисполненные назначения сложились в сумме 80,00 тыс. руб. по причине отмены закупки нового модуля программы.
</t>
  </si>
  <si>
    <t xml:space="preserve">Средства бюджета направлены на обновление компьютерной техники функционального органа «Финансовое управление администрации Серовского городского округа». Неисполненные назначения в сумме сложились в сумме 40,8 тыс. руб. по причине экономии, полученной при проведении аукциона на поставку техники.
</t>
  </si>
  <si>
    <t>В соответствии с постановлением администрации Серовского городского округа от 27.07.2021 № 933 "Об утверждении Плана мероприятий по составлению проекта бюджета Серовского городского округа на 2022 год и плановый период 2023 и 2024 годов", срок до 10 ноября 2021 года</t>
  </si>
  <si>
    <t xml:space="preserve">Выплат за несвоевременное исполнение долговых обязательств не было
</t>
  </si>
  <si>
    <t xml:space="preserve">Оплата  производена за фактически оказанные услуги.  </t>
  </si>
  <si>
    <t>Мероприятие 1: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</si>
  <si>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Субсидии на создание модельной муниципальной библиотеки на базе ЦГБ им. Д.Н. Мамина-Сибиряка"</t>
  </si>
  <si>
    <t>Приобретены книги в количестве 1 249 экз. на сумму 350,0 тыс. руб., поставка периодических изданий на 2 полугодие - 718 экз. журналов, 86 комплектов газет на сумму 125,0 тыс. руб., оформлена подписка на 1 полугодие 2022 года - 450 экз. журналов и 47 комплектов газет.</t>
  </si>
  <si>
    <t>Размещена информация на 26 стендах Серовского городского округа, опубликовано 360 единиц публикаций об общественно-политических, социально-культурных событиях городского округа в телекоммуникационной сети Интернет</t>
  </si>
  <si>
    <t>Мероприятие 5.6. Организация и функционирование деятельности детского городского пресс-центра. Создание и озвучка сценариев радиороликов профилактической направленности и информационных выпусков на радиостанциях "Рекорд", "Радио Шансон", "Серов FM1"</t>
  </si>
  <si>
    <t>Мероприятие 5.9. Организация и проведение спортивных мероприятий</t>
  </si>
  <si>
    <t>Мероприятие 5.13. Организация и проведение муниципальных мероприятий по духовно-нравственному воспитанию</t>
  </si>
  <si>
    <t>Мероприятие 6.1. Приобретение формы, оборудования и материалов для военно-патриотического клуба «Молодая гвардия» МАОУ СОШ № 22 им. Героя Советского Союза В.С. Маркова</t>
  </si>
  <si>
    <t>Мероприятие 6.2. Приобретение формы, оборудования и материалов для военно-патриотического клуба "Витязь" МАУ ДО «Центр детского творчества»</t>
  </si>
  <si>
    <t>7.6</t>
  </si>
  <si>
    <t>Мероприятие 6.3. Приобретение формы, оборудования и материалов для кадетского класса МАОУ СОШ № 20</t>
  </si>
  <si>
    <t>Мероприятие 6.4. Приобретение формы,  оборудования и материалов для военно-патриотического клуба "Серовское братство" МБОУ СОШ №23</t>
  </si>
  <si>
    <t>Всего по подпрограмме 1. Качество образования, как основа благополучия</t>
  </si>
  <si>
    <t>3.1</t>
  </si>
  <si>
    <t>3.2</t>
  </si>
  <si>
    <t>3.3</t>
  </si>
  <si>
    <t>3.4</t>
  </si>
  <si>
    <t>3.5</t>
  </si>
  <si>
    <t>3.6</t>
  </si>
  <si>
    <t>3.7</t>
  </si>
  <si>
    <t>3.8</t>
  </si>
  <si>
    <t>3.9</t>
  </si>
  <si>
    <t>3.10</t>
  </si>
  <si>
    <t>3.11</t>
  </si>
  <si>
    <t>3.12</t>
  </si>
  <si>
    <t>3.13</t>
  </si>
  <si>
    <t>3.14</t>
  </si>
  <si>
    <t>3.15</t>
  </si>
  <si>
    <t>3.16</t>
  </si>
  <si>
    <t>3.17</t>
  </si>
  <si>
    <t>3.18</t>
  </si>
  <si>
    <t>3.19</t>
  </si>
  <si>
    <t>3.20</t>
  </si>
  <si>
    <t>14.1</t>
  </si>
  <si>
    <t>14.2</t>
  </si>
  <si>
    <t xml:space="preserve">Комплексное благоустройство общественной территории Дворца культуры металлургов по адресу: г. Серов, ул. Кузьмина, 1, в т.ч. ПИР </t>
  </si>
  <si>
    <t xml:space="preserve">Комплексное благоустройство сквера п оул. Циолковского, в т.ч. ПИРобщественной территории Дворца культуры металлургов по адресу: г. Серов, ул. Кузьмина, 1, в т.ч. ПИР </t>
  </si>
  <si>
    <t>Комплексное благоустройство площади Преображенская в г. Серове, в т.ч. ПИР</t>
  </si>
  <si>
    <t>Благоустройство воинского захоронения (братской могилы) по адресу: г. Серов, кладбище в мкр. Зеленцовский, в т.ч. ПИР</t>
  </si>
  <si>
    <t>15.1</t>
  </si>
  <si>
    <t>15.2</t>
  </si>
  <si>
    <t>15.3</t>
  </si>
  <si>
    <t>15.4</t>
  </si>
  <si>
    <t>Произведен ремнот помещений ЦГБ им. Д.Н. Мамина-Сибиряка</t>
  </si>
  <si>
    <t>Произведен ремон Андриановского СДК</t>
  </si>
  <si>
    <t>МБУ Серовский театр драмы им. А.П. Чехова проведены обменные гастроли в г. Первоуральск</t>
  </si>
  <si>
    <t>Мероприятие 2.6. Ремонт автодорог с щебеночным покрытием на территории Серовского городского округа</t>
  </si>
  <si>
    <t>Мероприятие 2.11. Обслуживание, содержание железнодорожного переезда на перегоне Дровяное-Поперечный</t>
  </si>
  <si>
    <t>Мероприятие 2.12. Разработка проекта организации дорожного движения муниципальных автомобильных дорог, находящихся на территории г. Серов</t>
  </si>
  <si>
    <t>Мероприятие 2.17. Разработка заключения по дальнейшей эксплуатации автодорожного моста через р. Каква на автодороге к объектам Серовской птицефабрики</t>
  </si>
  <si>
    <t>ПОДПРОГРАММА 3 "РАЗВИТИЕ И ОБЕСПЕЧЕНИЕ СОХРАННОСТИ СЕТИ АВТОМОБИЛЬНЫХ ДОРОГ НА ТЕРРИТОРИИ СЕРОВСКОГО ГОРОДСКОГО ОКРУГА"</t>
  </si>
  <si>
    <t>Мероприятие 3.1. Капитальный ремонт автомобильных дорог общего пользования местного значения, в т.ч. ПИР</t>
  </si>
  <si>
    <t>Мероприятие 3.2. Обустройство водоотводной канавы с земельного участка по ул.Совхозная, г.Серов</t>
  </si>
  <si>
    <t>Мероприятие 3.4. Мероприятия по обеспечению безопасности дорожного движения</t>
  </si>
  <si>
    <t>ПОДПРОГРАММА 4 "ОБЕСПЕЧЕНИЕ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t>
  </si>
  <si>
    <t>Долговая книга ведется в соответствии с постановлением Главы администрации Серовского городского округа от 03.10.2008 N 1189 (ред. от 28.05.2012) "Об утверждении Порядка организации работы по ведению Муниципальной долговой книги Серовского городского округа".</t>
  </si>
  <si>
    <t>Организация библиотечного обслуживания населения, формирование и хранение фондов муниципальных библиотек</t>
  </si>
  <si>
    <t>Организация деятельности муниципальных театров</t>
  </si>
  <si>
    <t>Капитальный (текущий) ремонт, приведение в соответствие с требованиями пожарной, антитеррористической безопасности, санитарного законодательства и (или) оснащение зданий и помещений, в которых размещаются муниципальные учреждения культуры. аттестация рабочих мест, проведение мероприятий по энергосбережению и повышению энергоэффективности, оснащение учреждений культуры специальным музыкальным оборудованием, инвентарем и музыкальными инструментами</t>
  </si>
  <si>
    <t>Информатизация муниципальных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</si>
  <si>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Поддержка творческой деятельности и укрепление материально-технической базы муниципальных театров в городах с численностью населения до 300 тысяч человек</t>
  </si>
  <si>
    <t>Организация деятельности учреждений культуры и искусства</t>
  </si>
  <si>
    <t>Подпрограмма 5. Обеспечение реализации муниципальной программы Серовского городского округа «Управление муниципальными финансами Серовского городского округа до 2024 года»</t>
  </si>
  <si>
    <t>Подпрограмма 1. Организация исполнения доходной части бюджета Серовского городского округа</t>
  </si>
  <si>
    <t>Подпрограмма 4. Повышение эффективности системы муниципального финансового контроля, казначейского контроля и контроля в сфере закупок товаров, работ, услуг</t>
  </si>
  <si>
    <t>Мероприятие 2.4. (К)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</si>
  <si>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Мероприятие 1.11. Обеспечение дополнительных гарантий по социальной поддержке детей-сирот и детей, оставивших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</si>
  <si>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Мероприятие 1.12. Организация создания условий для обеспечения питания обучающихся в муниципальных общеобразовательных школах</t>
  </si>
  <si>
    <t>Мероприятие 1.13. Организация предоставления дополнительного образования детей в муниципальных организациях дополнительного образования (МАУ ДО «ЦДТ»)</t>
  </si>
  <si>
    <t>Мероприятие 1.15. Организация работы пунктов проведения ГИА выпускников 9-х классов</t>
  </si>
  <si>
    <t>Мероприятие 2.5. Переселение граждан из аварийного жилищного фонда (софинансирование)</t>
  </si>
  <si>
    <t>Мероприятие 2.6. Переселение граждан из аварийного жилищного фонда (за счет средств областного бюджета)</t>
  </si>
  <si>
    <t>Мероприятие 2.7.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</si>
  <si>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Оплата  произведена  2278 семье в полном объеме в соответствии с действующим законодательством и за фактически оказанные услуги.  </t>
  </si>
  <si>
    <t xml:space="preserve">Оплата  произведена 4202 получателям полном объеме в соответствии с действующим законодательством и за фактически оказанные услуги.  </t>
  </si>
  <si>
    <t xml:space="preserve">Оплата  произведена 8220 получателям полном объеме в соответствии с действующим законодательством и за фактически оказанные услуги.  </t>
  </si>
  <si>
    <t>Заработная плата, перечисление налогов, оплата за коммунальные и прочие услуги произведена «по факту» потребления на основании актов выполненных работ</t>
  </si>
  <si>
    <t>федеральный  бюджет</t>
  </si>
  <si>
    <t>Бюджетные инвестиции в объекты капитального строительства</t>
  </si>
  <si>
    <t>Мероприятие выполнено согласно плана в полном объеме. Целевой показатель не установлен.</t>
  </si>
  <si>
    <t xml:space="preserve">Мероприятие выполнено согласно плана в полном объеме. Целевой показатель достигнут. </t>
  </si>
  <si>
    <t xml:space="preserve">Мероприятие выполнено согласно плана на отчетный период. Целевой показатель достигнут на 171%. </t>
  </si>
  <si>
    <t>Реализация мероприятия на 2021 год не запланирована. Достижение целевого показателя в отчетном периоде не планировалось.</t>
  </si>
  <si>
    <t>Реализация мероприятия на 2021 год не запланирована. Значение целевого показателя на 2021 год не установлено.</t>
  </si>
  <si>
    <t>Мероприятие 1.22. Капитальный ремонт, приведение в соответствие с требованиями пожарной безопасности и санитарного законодательства муниципальных загородных оздоровительных лагерей</t>
  </si>
  <si>
    <t>Мероприятие 2.11. Проведение мониторинга качества финансового менеджмента, осуществляемого главными распорядителями средств бюджета Серовского городского округа, в соответствии с утвержденным Порядком</t>
  </si>
  <si>
    <t>План на 2021 год
в соответствии с бюджетной росписью</t>
  </si>
  <si>
    <t>Итоги выполнения мероприятий муниципальных программ Серовского городского округа за 2021 год</t>
  </si>
  <si>
    <t>Проведены мероприятия по выявлению безнадзорных детей до 3-х лет.</t>
  </si>
  <si>
    <t>Мероприятие 1.1. Субсидии автономным учреждениям на финансовое обеспечение муниципального задания</t>
  </si>
  <si>
    <t>Мероприятие 1.2. Субсидии бюджетным учреждениям на финансовое обеспечение муниципального задания</t>
  </si>
  <si>
    <t>1. Профилактическая акция "Стоп-СПИД-ВИЧ", посвященная памяти жертв СПИДа.
2. Фото-флешмоб "Здоровое поколение - это МЫ!".
3. Онлайн-челлендж здоровых привычек "Серов, будь здоров".
4. Подготовка к проведению III городского студенческого слета "Трезвость! Лидерство! Успех!".
5. Эстафета среди студентов "Мы за ЗОЖ".</t>
  </si>
  <si>
    <t>Проведение рейда «Малыш» по выявлению безнадзорных детей до 3-х лет</t>
  </si>
  <si>
    <t>Проведение рейда «1 сентября» по выявлению несовершеннолетних безнадзорных детей</t>
  </si>
  <si>
    <t>Программа семейного досуга «Мир в нашем доме» для малообеспеченных семей и приемных детей</t>
  </si>
  <si>
    <t>Приобретение формы,  оборудования и материалов для кадетского класса МАОУ СОШ № 20</t>
  </si>
  <si>
    <t>Приобретение формы,  оборудования и материалов ВПК МБОУ СОШ № 23</t>
  </si>
  <si>
    <t>Содействие развитию нормативно-правовых основ и информационной среды развития малого предпринимательства</t>
  </si>
  <si>
    <t>Мероприятие 1.1.1: Установка  и оснащение оборудованием спортивных площадок при клубах по месту жительства, при МБУ «Дом молодежи»</t>
  </si>
  <si>
    <t>Мероприятие 1.1.2: Приобретение спортивной формы для воспитанников детских подростковых клубов</t>
  </si>
  <si>
    <t xml:space="preserve">Мероприятие 1.1.3: Приобретение оборудования и материалов для молодежно-подросткового клуба «Квант» </t>
  </si>
  <si>
    <t>Мероприятие 1.1. Обеспечение деятельности МБУ «Дом молодежи»</t>
  </si>
  <si>
    <t>Согласно приказов Финансового управления администрации Серовского городского округа от 09.04.2021 № 63 и от 18.05.2021 № 80.</t>
  </si>
  <si>
    <t xml:space="preserve">Мероприятие 1.2. Проведение мероприятий по улучшению материально-технической базы
МБУ «Дом молодежи»
</t>
  </si>
  <si>
    <t>Мероприятие 2.1. Сопровождение и модернизация ПК "Бюджет-Смарт", "Свод-Смарт", приобретение лицензионного программного обеспечения</t>
  </si>
  <si>
    <t>Мероприятие 2.2. Модернизация и развитие базы аппаратно-технических ресурсов</t>
  </si>
  <si>
    <t>Код федерального проекта</t>
  </si>
  <si>
    <t>Фактическое исполнение</t>
  </si>
  <si>
    <t>в том числе Администрация СГО</t>
  </si>
  <si>
    <t>Дума СГО</t>
  </si>
  <si>
    <t>КРК СГО</t>
  </si>
  <si>
    <t>Проведение праздничных мероприятий, посвященных Международному женскому дню:</t>
  </si>
  <si>
    <t>Проведение конкурса «Профессионал» среди работников социальной сферы</t>
  </si>
  <si>
    <t>Мероприятие 1.7. Проведение работ (оказание услуги) по списанию и сносу объектов муниципальной собственности.</t>
  </si>
  <si>
    <t xml:space="preserve">Мероприятие 1.8. Обновление материально-технической базы Серовского городского округа. </t>
  </si>
  <si>
    <t>Мероприятие 1.9. Установка приборов учета в муниципальном жилом фонде (в том числе возмещение затрат).</t>
  </si>
  <si>
    <t>Мероприятие 3.1. Подготовка программы муниципальных заимствований</t>
  </si>
  <si>
    <t>Мероприятие 3.2. Подготовка программы муниципальных гарантий</t>
  </si>
  <si>
    <t>Мероприятие 3.3. Ведение долговой книги в соответствии с утвержденным порядком</t>
  </si>
  <si>
    <t>Мероприятие 3.4. Исполнение обязательств по обслуживанию муниципального долга</t>
  </si>
  <si>
    <t>Мероприятие 3.5. Подготовка документов для осуществления выплат по обязательствам, в соответствии с заключенными контрактами (соглашениями)</t>
  </si>
  <si>
    <t>Мероприятие 3.6. Соблюдение сроков исполнения обязательств</t>
  </si>
  <si>
    <t xml:space="preserve">Мероприятие 1.6.                                                                                                                                                                                                                                                                                        Детское поликлиническое отделение на 500 посещений по адресу: г. Серов, ул. Льва Толстого, 15А (заключение о достоверности сметной стоимости)
</t>
  </si>
  <si>
    <t xml:space="preserve">Оплата произведена за фактически выполненные работы. </t>
  </si>
  <si>
    <t>Подпрограмма 2. «ПЕРЕСЕЛЕНИЕ ГРАЖДАН ИЗ АВАРИЙНОГО ЖИЛИЩНОГО ФОНДА И ЖИЛЫХ ПОМЕЩЕНИЙ, ПРИЗНАННЫХ НЕПРИГОДНЫМИ ДЛЯ ПРОЖИВАНИЯ»</t>
  </si>
  <si>
    <t>1.1</t>
  </si>
  <si>
    <t>1.2</t>
  </si>
  <si>
    <t>1.3</t>
  </si>
  <si>
    <t>1.4</t>
  </si>
  <si>
    <t>1.5</t>
  </si>
  <si>
    <t>1.6</t>
  </si>
  <si>
    <t>Программа утверждена решением Думы Серовского городского округа № 283 от 15.12.2020 "О бюджете Серовского городского округа на 2021 год и плановый период 2022 и 2023 годов". Изменения в программу муниципальных заимствований на 2021 год вносятся в случае необходимости корректировки плановых назначений при подготовке изменений в решение Думы Серовского городского округа.</t>
  </si>
  <si>
    <t>Мероприятие 1.3. Обеспечение выполнения прочих мероприятий по благоустройству</t>
  </si>
  <si>
    <t>Мероприятие 1.4. Содержание мест захоронения</t>
  </si>
  <si>
    <t>Мероприятие 1.5. Содержание контейнерных площадок</t>
  </si>
  <si>
    <t>Мероприятие 1.6. Обустройство контейнерных площадок</t>
  </si>
  <si>
    <t>Мероприятие 1.7. Устройство урн</t>
  </si>
  <si>
    <t>Мероприятие 1.8. Организация мест размещения ТКО на кладбищах Серовского городского округа</t>
  </si>
  <si>
    <t>Выпущены газетные статьи, содержащие информацию о культурном развитии муниципального образования в объеме 28 578 кв.см., показано 72 мин. материалов в телеэфире и 346 выходов официальной информации о деятельности органов местного самоуправления Серовского городского округа, а также об общественно-политических, социально-культурных событиях городского округа на радио.</t>
  </si>
  <si>
    <t>1) Городской Дом культуры: выполнение работ по перепланировке и переустройству части помещения № 7 под санитарный узел Красноярского клуба - 319,88 тыс. руб.;                                                                                               демонтаж и монтаж противопожарных дверей в ДК п. Филькинои Ключевского СДК - 92,278 тыс. руб. 2) "Серовский исторический музей": капитальный ремонт помещения по ул. 4-й Пятилетки (фондохранилище) - 2 976,222  тыс. руб. 3)  "Централизованная библиотечная система СГО": ремонт Центральной городской библиотеки им. Д.Н. Мамина-Сибиряка - 100,0 тыс. руб.</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</si>
</sst>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_-* #,##0.0_р_._-;\-* #,##0.0_р_._-;_-* &quot;-&quot;?_р_._-;_-@_-"/>
    <numFmt numFmtId="170" formatCode="#,##0.0"/>
    <numFmt numFmtId="171" formatCode="_-* #,##0.000_р_._-;\-* #,##0.000_р_._-;_-* &quot;-&quot;???_р_._-;_-@_-"/>
    <numFmt numFmtId="172" formatCode="_-* #,##0.0_р_._-;\-* #,##0.0_р_._-;_-* &quot;-&quot;_р_._-;_-@_-"/>
    <numFmt numFmtId="173" formatCode="_-* #,##0.0\ _₽_-;\-* #,##0.0\ _₽_-;_-* &quot;-&quot;?\ _₽_-;_-@_-"/>
    <numFmt numFmtId="174" formatCode="_-* #,##0.00000\ _₽_-;\-* #,##0.00000\ _₽_-;_-* &quot;-&quot;?????\ _₽_-;_-@_-"/>
    <numFmt numFmtId="175" formatCode="0.0"/>
    <numFmt numFmtId="176" formatCode="0.000"/>
    <numFmt numFmtId="177" formatCode="#,##0.000"/>
    <numFmt numFmtId="178" formatCode="_-* #,##0.000\ _₽_-;\-* #,##0.000\ _₽_-;_-* &quot;-&quot;???\ _₽_-;_-@_-"/>
    <numFmt numFmtId="179" formatCode="_-* #,##0_р_._-;\-* #,##0_р_._-;_-* &quot;-&quot;?_р_._-;_-@_-"/>
    <numFmt numFmtId="180" formatCode="_-* #,##0.000_р_._-;\-* #,##0.000_р_._-;_-* &quot;-&quot;_р_._-;_-@_-"/>
    <numFmt numFmtId="181" formatCode="_-* #,##0.0000\ _₽_-;\-* #,##0.0000\ _₽_-;_-* &quot;-&quot;?????\ _₽_-;_-@_-"/>
    <numFmt numFmtId="182" formatCode="_-* #,##0.000\ _₽_-;\-* #,##0.000\ _₽_-;_-* &quot;-&quot;?????\ _₽_-;_-@_-"/>
    <numFmt numFmtId="183" formatCode="_-* #,##0.0000000\ _₽_-;\-* #,##0.0000000\ _₽_-;_-* &quot;-&quot;?????\ _₽_-;_-@_-"/>
    <numFmt numFmtId="184" formatCode="000000"/>
    <numFmt numFmtId="185" formatCode="_-* #,##0.000\ _₽_-;\-* #,##0.000\ _₽_-;_-* &quot;-&quot;?\ _₽_-;_-@_-"/>
    <numFmt numFmtId="186" formatCode="[$-FC19]d\ mmmm\ yyyy\ &quot;г.&quot;"/>
  </numFmts>
  <fonts count="52">
    <font>
      <sz val="10"/>
      <name val="Arial Cyr"/>
      <family val="0"/>
    </font>
    <font>
      <sz val="8"/>
      <name val="Arial Cyr"/>
      <family val="0"/>
    </font>
    <font>
      <u val="single"/>
      <sz val="10"/>
      <color indexed="12"/>
      <name val="Arial Cyr"/>
      <family val="0"/>
    </font>
    <font>
      <u val="single"/>
      <sz val="10"/>
      <color indexed="36"/>
      <name val="Arial Cyr"/>
      <family val="0"/>
    </font>
    <font>
      <sz val="14"/>
      <color indexed="8"/>
      <name val="Times New Roman"/>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b/>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0"/>
      <name val="Arial"/>
      <family val="0"/>
    </font>
    <font>
      <sz val="11"/>
      <color indexed="8"/>
      <name val="Calibri"/>
      <family val="2"/>
    </font>
    <font>
      <sz val="14"/>
      <name val="Liberation Serif"/>
      <family val="1"/>
    </font>
    <font>
      <b/>
      <sz val="22"/>
      <name val="Liberation Serif"/>
      <family val="1"/>
    </font>
    <font>
      <b/>
      <sz val="24"/>
      <name val="Liberation Serif"/>
      <family val="1"/>
    </font>
    <font>
      <b/>
      <sz val="16"/>
      <name val="Liberation Serif"/>
      <family val="1"/>
    </font>
    <font>
      <sz val="16"/>
      <name val="Liberation Serif"/>
      <family val="1"/>
    </font>
    <font>
      <sz val="11"/>
      <color indexed="9"/>
      <name val="Calibri"/>
      <family val="2"/>
    </font>
    <font>
      <sz val="10"/>
      <name val="Liberation Serif"/>
      <family val="1"/>
    </font>
    <font>
      <sz val="22"/>
      <name val="Liberation Serif"/>
      <family val="1"/>
    </font>
    <font>
      <b/>
      <sz val="10"/>
      <color indexed="55"/>
      <name val="Arial Cyr"/>
      <family val="0"/>
    </font>
    <font>
      <b/>
      <sz val="10"/>
      <color indexed="8"/>
      <name val="Arial Cyr"/>
      <family val="0"/>
    </font>
    <font>
      <b/>
      <sz val="16"/>
      <color indexed="8"/>
      <name val="Liberation Serif"/>
      <family val="1"/>
    </font>
    <font>
      <b/>
      <sz val="22"/>
      <color indexed="8"/>
      <name val="Liberation Serif"/>
      <family val="1"/>
    </font>
    <font>
      <sz val="22"/>
      <color indexed="8"/>
      <name val="Liberation Serif"/>
      <family val="1"/>
    </font>
    <font>
      <b/>
      <sz val="11"/>
      <color indexed="8"/>
      <name val="Liberation Serif"/>
      <family val="1"/>
    </font>
    <font>
      <sz val="11"/>
      <color indexed="8"/>
      <name val="Liberation Serif"/>
      <family val="1"/>
    </font>
    <font>
      <sz val="22"/>
      <color indexed="10"/>
      <name val="Liberation Serif"/>
      <family val="1"/>
    </font>
    <font>
      <sz val="16"/>
      <color indexed="8"/>
      <name val="Liberation Serif"/>
      <family val="1"/>
    </font>
    <font>
      <b/>
      <sz val="14"/>
      <name val="Liberation Serif"/>
      <family val="1"/>
    </font>
    <font>
      <sz val="14"/>
      <color indexed="10"/>
      <name val="Liberation Serif"/>
      <family val="1"/>
    </font>
    <font>
      <i/>
      <sz val="14"/>
      <color indexed="10"/>
      <name val="Liberation Serif"/>
      <family val="1"/>
    </font>
    <font>
      <b/>
      <sz val="14"/>
      <color indexed="10"/>
      <name val="Liberation Serif"/>
      <family val="1"/>
    </font>
    <font>
      <b/>
      <sz val="18"/>
      <name val="Liberation Serif"/>
      <family val="1"/>
    </font>
    <font>
      <sz val="18"/>
      <name val="Liberation Serif"/>
      <family val="1"/>
    </font>
    <font>
      <sz val="18"/>
      <color indexed="8"/>
      <name val="Liberation Serif"/>
      <family val="1"/>
    </font>
    <font>
      <sz val="14"/>
      <color indexed="8"/>
      <name val="Liberation Serif"/>
      <family val="1"/>
    </font>
    <font>
      <b/>
      <sz val="14"/>
      <color indexed="8"/>
      <name val="Liberation Serif"/>
      <family val="1"/>
    </font>
    <font>
      <b/>
      <sz val="18"/>
      <color indexed="8"/>
      <name val="Liberation Serif"/>
      <family val="1"/>
    </font>
    <font>
      <b/>
      <sz val="22"/>
      <color indexed="10"/>
      <name val="Liberation Serif"/>
      <family val="1"/>
    </font>
    <font>
      <b/>
      <sz val="20"/>
      <name val="Liberation Serif"/>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2" fillId="0" borderId="0">
      <alignment/>
      <protection/>
    </xf>
    <xf numFmtId="0" fontId="31" fillId="0" borderId="1">
      <alignment vertical="top" wrapText="1"/>
      <protection/>
    </xf>
    <xf numFmtId="4" fontId="31" fillId="16" borderId="1">
      <alignment horizontal="right" vertical="top" shrinkToFit="1"/>
      <protection/>
    </xf>
    <xf numFmtId="0" fontId="32" fillId="0" borderId="2">
      <alignment vertical="top" wrapText="1"/>
      <protection/>
    </xf>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0" borderId="0" applyNumberFormat="0" applyBorder="0" applyAlignment="0" applyProtection="0"/>
    <xf numFmtId="0" fontId="6" fillId="7" borderId="3" applyNumberFormat="0" applyAlignment="0" applyProtection="0"/>
    <xf numFmtId="0" fontId="7" fillId="21" borderId="4" applyNumberFormat="0" applyAlignment="0" applyProtection="0"/>
    <xf numFmtId="0" fontId="8" fillId="21" borderId="3" applyNumberFormat="0" applyAlignment="0" applyProtection="0"/>
    <xf numFmtId="0" fontId="2"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2" borderId="9" applyNumberFormat="0" applyAlignment="0" applyProtection="0"/>
    <xf numFmtId="0" fontId="14" fillId="0" borderId="0" applyNumberFormat="0" applyFill="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2" fillId="0" borderId="0">
      <alignment/>
      <protection/>
    </xf>
    <xf numFmtId="0" fontId="3"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4"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11" applyNumberFormat="0" applyFill="0" applyAlignment="0" applyProtection="0"/>
    <xf numFmtId="0" fontId="1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4" borderId="0" applyNumberFormat="0" applyBorder="0" applyAlignment="0" applyProtection="0"/>
  </cellStyleXfs>
  <cellXfs count="182">
    <xf numFmtId="0" fontId="0" fillId="0" borderId="0" xfId="0" applyAlignment="1">
      <alignment/>
    </xf>
    <xf numFmtId="173" fontId="24" fillId="0" borderId="1" xfId="0" applyNumberFormat="1" applyFont="1" applyFill="1" applyBorder="1" applyAlignment="1">
      <alignment vertical="top" wrapText="1"/>
    </xf>
    <xf numFmtId="173" fontId="30" fillId="0" borderId="1" xfId="0" applyNumberFormat="1" applyFont="1" applyFill="1" applyBorder="1" applyAlignment="1">
      <alignment vertical="top" wrapText="1"/>
    </xf>
    <xf numFmtId="173" fontId="24" fillId="25" borderId="1" xfId="0" applyNumberFormat="1" applyFont="1" applyFill="1" applyBorder="1" applyAlignment="1">
      <alignment vertical="top" wrapText="1"/>
    </xf>
    <xf numFmtId="173" fontId="30" fillId="0" borderId="0" xfId="0" applyNumberFormat="1" applyFont="1" applyFill="1" applyAlignment="1">
      <alignment vertical="top" wrapText="1"/>
    </xf>
    <xf numFmtId="173" fontId="24" fillId="26" borderId="1" xfId="0" applyNumberFormat="1" applyFont="1" applyFill="1" applyBorder="1" applyAlignment="1">
      <alignment vertical="top" wrapText="1"/>
    </xf>
    <xf numFmtId="168" fontId="30" fillId="0" borderId="1" xfId="0" applyNumberFormat="1" applyFont="1" applyFill="1" applyBorder="1" applyAlignment="1">
      <alignment vertical="top" wrapText="1"/>
    </xf>
    <xf numFmtId="173" fontId="30" fillId="0" borderId="0" xfId="0" applyNumberFormat="1" applyFont="1" applyAlignment="1">
      <alignment vertical="top" wrapText="1"/>
    </xf>
    <xf numFmtId="173" fontId="30" fillId="0" borderId="1" xfId="0" applyNumberFormat="1" applyFont="1" applyBorder="1" applyAlignment="1">
      <alignment vertical="top" wrapText="1"/>
    </xf>
    <xf numFmtId="173" fontId="24" fillId="0" borderId="1" xfId="0" applyNumberFormat="1" applyFont="1" applyBorder="1" applyAlignment="1">
      <alignment vertical="top" wrapText="1"/>
    </xf>
    <xf numFmtId="173" fontId="38" fillId="0" borderId="1" xfId="0" applyNumberFormat="1" applyFont="1" applyFill="1" applyBorder="1" applyAlignment="1">
      <alignment vertical="top" wrapText="1"/>
    </xf>
    <xf numFmtId="173" fontId="24" fillId="26" borderId="1" xfId="0" applyNumberFormat="1" applyFont="1" applyFill="1" applyBorder="1" applyAlignment="1">
      <alignment vertical="top"/>
    </xf>
    <xf numFmtId="173" fontId="24" fillId="0" borderId="1" xfId="0" applyNumberFormat="1" applyFont="1" applyFill="1" applyBorder="1" applyAlignment="1">
      <alignment vertical="top"/>
    </xf>
    <xf numFmtId="173" fontId="30" fillId="0" borderId="1" xfId="0" applyNumberFormat="1" applyFont="1" applyFill="1" applyBorder="1" applyAlignment="1">
      <alignment vertical="top"/>
    </xf>
    <xf numFmtId="168" fontId="24" fillId="26" borderId="1" xfId="0" applyNumberFormat="1" applyFont="1" applyFill="1" applyBorder="1" applyAlignment="1">
      <alignment vertical="top" wrapText="1"/>
    </xf>
    <xf numFmtId="173" fontId="38" fillId="0" borderId="1" xfId="0" applyNumberFormat="1" applyFont="1" applyFill="1" applyBorder="1" applyAlignment="1">
      <alignment vertical="top" wrapText="1"/>
    </xf>
    <xf numFmtId="173" fontId="34" fillId="26" borderId="1" xfId="0" applyNumberFormat="1" applyFont="1" applyFill="1" applyBorder="1" applyAlignment="1">
      <alignment vertical="top" wrapText="1"/>
    </xf>
    <xf numFmtId="173" fontId="35" fillId="0" borderId="1" xfId="0" applyNumberFormat="1" applyFont="1" applyFill="1" applyBorder="1" applyAlignment="1">
      <alignment vertical="top" wrapText="1"/>
    </xf>
    <xf numFmtId="173" fontId="35" fillId="0" borderId="1" xfId="135" applyNumberFormat="1" applyFont="1" applyFill="1" applyBorder="1" applyAlignment="1">
      <alignment vertical="top" wrapText="1"/>
      <protection/>
    </xf>
    <xf numFmtId="168" fontId="24" fillId="0" borderId="1" xfId="0" applyNumberFormat="1" applyFont="1" applyFill="1" applyBorder="1" applyAlignment="1">
      <alignment vertical="top" wrapText="1"/>
    </xf>
    <xf numFmtId="168" fontId="24" fillId="25" borderId="1" xfId="0" applyNumberFormat="1" applyFont="1" applyFill="1" applyBorder="1" applyAlignment="1">
      <alignment vertical="top" wrapText="1"/>
    </xf>
    <xf numFmtId="173" fontId="24" fillId="25" borderId="1" xfId="0" applyNumberFormat="1" applyFont="1" applyFill="1" applyBorder="1" applyAlignment="1">
      <alignment vertical="top"/>
    </xf>
    <xf numFmtId="173" fontId="34" fillId="25" borderId="1" xfId="0" applyNumberFormat="1" applyFont="1" applyFill="1" applyBorder="1" applyAlignment="1">
      <alignment vertical="top" wrapText="1"/>
    </xf>
    <xf numFmtId="0" fontId="39" fillId="0" borderId="1" xfId="0" applyFont="1" applyBorder="1" applyAlignment="1">
      <alignment horizontal="center" vertical="top" wrapText="1"/>
    </xf>
    <xf numFmtId="173" fontId="35" fillId="0" borderId="1" xfId="135" applyNumberFormat="1" applyFont="1" applyBorder="1" applyAlignment="1">
      <alignment vertical="top" wrapText="1"/>
      <protection/>
    </xf>
    <xf numFmtId="0" fontId="40" fillId="0" borderId="1" xfId="0" applyFont="1" applyBorder="1" applyAlignment="1">
      <alignment vertical="top" wrapText="1"/>
    </xf>
    <xf numFmtId="0" fontId="23" fillId="0" borderId="1" xfId="0" applyFont="1" applyBorder="1" applyAlignment="1">
      <alignment vertical="top" wrapText="1"/>
    </xf>
    <xf numFmtId="0" fontId="43" fillId="0" borderId="1" xfId="0" applyFont="1" applyBorder="1" applyAlignment="1">
      <alignment vertical="top" wrapText="1"/>
    </xf>
    <xf numFmtId="0" fontId="40" fillId="26" borderId="1" xfId="0" applyFont="1" applyFill="1" applyBorder="1" applyAlignment="1">
      <alignment vertical="top" wrapText="1"/>
    </xf>
    <xf numFmtId="0" fontId="41" fillId="0" borderId="1" xfId="0" applyFont="1" applyFill="1" applyBorder="1" applyAlignment="1">
      <alignment vertical="top" wrapText="1"/>
    </xf>
    <xf numFmtId="0" fontId="43" fillId="0" borderId="1" xfId="0" applyFont="1" applyFill="1" applyBorder="1" applyAlignment="1">
      <alignment vertical="top" wrapText="1"/>
    </xf>
    <xf numFmtId="0" fontId="23" fillId="0" borderId="1" xfId="0" applyFont="1" applyFill="1" applyBorder="1" applyAlignment="1">
      <alignment vertical="top" wrapText="1"/>
    </xf>
    <xf numFmtId="0" fontId="42" fillId="0" borderId="1" xfId="0" applyFont="1" applyFill="1" applyBorder="1" applyAlignment="1">
      <alignment vertical="top" wrapText="1"/>
    </xf>
    <xf numFmtId="172" fontId="41" fillId="0" borderId="1" xfId="0" applyNumberFormat="1" applyFont="1" applyFill="1" applyBorder="1" applyAlignment="1">
      <alignment vertical="top" wrapText="1"/>
    </xf>
    <xf numFmtId="0" fontId="41" fillId="0" borderId="1" xfId="0" applyFont="1" applyFill="1" applyBorder="1" applyAlignment="1">
      <alignment vertical="top"/>
    </xf>
    <xf numFmtId="0" fontId="41" fillId="25" borderId="1" xfId="0" applyFont="1" applyFill="1" applyBorder="1" applyAlignment="1">
      <alignment vertical="top" wrapText="1"/>
    </xf>
    <xf numFmtId="0" fontId="23" fillId="0" borderId="0" xfId="0" applyFont="1" applyAlignment="1">
      <alignment vertical="top" wrapText="1"/>
    </xf>
    <xf numFmtId="173" fontId="23" fillId="0" borderId="1" xfId="0" applyNumberFormat="1" applyFont="1" applyFill="1" applyBorder="1" applyAlignment="1">
      <alignment vertical="top" wrapText="1"/>
    </xf>
    <xf numFmtId="173" fontId="27" fillId="0" borderId="1" xfId="0" applyNumberFormat="1" applyFont="1" applyBorder="1" applyAlignment="1">
      <alignment horizontal="center" vertical="center" wrapText="1"/>
    </xf>
    <xf numFmtId="173" fontId="50" fillId="0" borderId="1" xfId="0" applyNumberFormat="1" applyFont="1" applyFill="1" applyBorder="1" applyAlignment="1">
      <alignment vertical="top" wrapText="1"/>
    </xf>
    <xf numFmtId="173" fontId="38" fillId="0" borderId="1" xfId="0" applyNumberFormat="1" applyFont="1" applyBorder="1" applyAlignment="1">
      <alignment vertical="top" wrapText="1"/>
    </xf>
    <xf numFmtId="0" fontId="40" fillId="25" borderId="1" xfId="0" applyFont="1" applyFill="1" applyBorder="1" applyAlignment="1">
      <alignment vertical="top" wrapText="1"/>
    </xf>
    <xf numFmtId="0" fontId="41" fillId="0" borderId="1" xfId="0" applyFont="1" applyBorder="1" applyAlignment="1">
      <alignment vertical="top" wrapText="1"/>
    </xf>
    <xf numFmtId="0" fontId="41" fillId="25" borderId="1" xfId="0" applyFont="1" applyFill="1" applyBorder="1" applyAlignment="1">
      <alignment vertical="top" wrapText="1"/>
    </xf>
    <xf numFmtId="0" fontId="42" fillId="0" borderId="1" xfId="0" applyFont="1" applyBorder="1" applyAlignment="1">
      <alignment vertical="top" wrapText="1"/>
    </xf>
    <xf numFmtId="3" fontId="41" fillId="0" borderId="1" xfId="0" applyNumberFormat="1" applyFont="1" applyFill="1" applyBorder="1" applyAlignment="1">
      <alignment vertical="top" wrapText="1"/>
    </xf>
    <xf numFmtId="0" fontId="41" fillId="0" borderId="1" xfId="0" applyFont="1" applyFill="1" applyBorder="1" applyAlignment="1">
      <alignment vertical="top" wrapText="1"/>
    </xf>
    <xf numFmtId="0" fontId="0" fillId="0" borderId="0" xfId="0" applyFill="1" applyAlignment="1">
      <alignment/>
    </xf>
    <xf numFmtId="0" fontId="33" fillId="26" borderId="1" xfId="0" applyFont="1" applyFill="1" applyBorder="1" applyAlignment="1">
      <alignment horizontal="center" vertical="top" wrapText="1"/>
    </xf>
    <xf numFmtId="173" fontId="34" fillId="26" borderId="1" xfId="144" applyNumberFormat="1" applyFont="1" applyFill="1" applyBorder="1" applyAlignment="1">
      <alignment vertical="top" wrapText="1"/>
    </xf>
    <xf numFmtId="173" fontId="35" fillId="0" borderId="1" xfId="144" applyNumberFormat="1" applyFont="1" applyBorder="1" applyAlignment="1">
      <alignment vertical="top" wrapText="1"/>
    </xf>
    <xf numFmtId="0" fontId="33" fillId="25" borderId="1" xfId="0" applyFont="1" applyFill="1" applyBorder="1" applyAlignment="1">
      <alignment horizontal="center" vertical="top" wrapText="1"/>
    </xf>
    <xf numFmtId="173" fontId="34" fillId="25" borderId="1" xfId="144" applyNumberFormat="1" applyFont="1" applyFill="1" applyBorder="1" applyAlignment="1">
      <alignment vertical="top"/>
    </xf>
    <xf numFmtId="0" fontId="39" fillId="27" borderId="1" xfId="0" applyFont="1" applyFill="1" applyBorder="1" applyAlignment="1">
      <alignment horizontal="center" vertical="top" wrapText="1"/>
    </xf>
    <xf numFmtId="173" fontId="35" fillId="27" borderId="1" xfId="144" applyNumberFormat="1" applyFont="1" applyFill="1" applyBorder="1" applyAlignment="1">
      <alignment vertical="top"/>
    </xf>
    <xf numFmtId="173" fontId="35" fillId="27" borderId="1" xfId="0" applyNumberFormat="1" applyFont="1" applyFill="1" applyBorder="1" applyAlignment="1">
      <alignment vertical="top" wrapText="1"/>
    </xf>
    <xf numFmtId="173" fontId="35" fillId="0" borderId="1" xfId="144" applyNumberFormat="1" applyFont="1" applyBorder="1" applyAlignment="1">
      <alignment vertical="top"/>
    </xf>
    <xf numFmtId="173" fontId="34" fillId="25" borderId="1" xfId="144" applyNumberFormat="1" applyFont="1" applyFill="1" applyBorder="1" applyAlignment="1">
      <alignment vertical="top" wrapText="1"/>
    </xf>
    <xf numFmtId="173" fontId="34" fillId="0" borderId="1" xfId="0" applyNumberFormat="1" applyFont="1" applyFill="1" applyBorder="1" applyAlignment="1">
      <alignment vertical="top" wrapText="1"/>
    </xf>
    <xf numFmtId="0" fontId="47" fillId="0" borderId="1" xfId="0" applyFont="1" applyBorder="1" applyAlignment="1">
      <alignment horizontal="left" vertical="top" wrapText="1"/>
    </xf>
    <xf numFmtId="173" fontId="30" fillId="0" borderId="12" xfId="0" applyNumberFormat="1" applyFont="1" applyFill="1" applyBorder="1" applyAlignment="1">
      <alignment vertical="top" wrapText="1"/>
    </xf>
    <xf numFmtId="173" fontId="30" fillId="0" borderId="1" xfId="0" applyNumberFormat="1" applyFont="1" applyFill="1" applyBorder="1" applyAlignment="1">
      <alignment vertical="top" wrapText="1"/>
    </xf>
    <xf numFmtId="173" fontId="24" fillId="0" borderId="1" xfId="0" applyNumberFormat="1" applyFont="1" applyFill="1" applyBorder="1" applyAlignment="1">
      <alignment vertical="top" wrapText="1"/>
    </xf>
    <xf numFmtId="0" fontId="42" fillId="0" borderId="1" xfId="0" applyFont="1" applyFill="1" applyBorder="1" applyAlignment="1">
      <alignment vertical="top" wrapText="1"/>
    </xf>
    <xf numFmtId="0" fontId="41" fillId="26" borderId="1" xfId="0" applyFont="1" applyFill="1" applyBorder="1" applyAlignment="1">
      <alignment vertical="top" wrapText="1"/>
    </xf>
    <xf numFmtId="0" fontId="43" fillId="26" borderId="1" xfId="0" applyFont="1" applyFill="1" applyBorder="1" applyAlignment="1">
      <alignment vertical="top" wrapText="1"/>
    </xf>
    <xf numFmtId="0" fontId="43" fillId="26" borderId="1" xfId="0" applyFont="1" applyFill="1" applyBorder="1" applyAlignment="1">
      <alignment vertical="top" wrapText="1"/>
    </xf>
    <xf numFmtId="173" fontId="24" fillId="26" borderId="1" xfId="0" applyNumberFormat="1" applyFont="1" applyFill="1" applyBorder="1" applyAlignment="1">
      <alignment horizontal="center" vertical="top" wrapText="1"/>
    </xf>
    <xf numFmtId="0" fontId="48" fillId="26" borderId="1" xfId="0" applyFont="1" applyFill="1" applyBorder="1" applyAlignment="1">
      <alignment horizontal="left" vertical="top" wrapText="1"/>
    </xf>
    <xf numFmtId="173" fontId="40" fillId="26" borderId="1" xfId="0" applyNumberFormat="1" applyFont="1" applyFill="1" applyBorder="1" applyAlignment="1">
      <alignment vertical="top" wrapText="1"/>
    </xf>
    <xf numFmtId="168" fontId="30" fillId="25" borderId="1" xfId="0" applyNumberFormat="1" applyFont="1" applyFill="1" applyBorder="1" applyAlignment="1">
      <alignment vertical="top" wrapText="1"/>
    </xf>
    <xf numFmtId="0" fontId="23" fillId="25" borderId="1" xfId="0" applyFont="1" applyFill="1" applyBorder="1" applyAlignment="1">
      <alignment vertical="top" wrapText="1"/>
    </xf>
    <xf numFmtId="0" fontId="43" fillId="25" borderId="1" xfId="0" applyFont="1" applyFill="1" applyBorder="1" applyAlignment="1">
      <alignment vertical="top" wrapText="1"/>
    </xf>
    <xf numFmtId="172" fontId="43" fillId="25" borderId="1" xfId="0" applyNumberFormat="1" applyFont="1" applyFill="1" applyBorder="1" applyAlignment="1">
      <alignment vertical="top" wrapText="1"/>
    </xf>
    <xf numFmtId="0" fontId="43" fillId="25" borderId="1" xfId="0" applyFont="1" applyFill="1" applyBorder="1" applyAlignment="1">
      <alignment vertical="top" wrapText="1"/>
    </xf>
    <xf numFmtId="173" fontId="34" fillId="0" borderId="1" xfId="0" applyNumberFormat="1" applyFont="1" applyBorder="1" applyAlignment="1">
      <alignment vertical="top" wrapText="1"/>
    </xf>
    <xf numFmtId="173" fontId="24" fillId="25" borderId="1" xfId="0" applyNumberFormat="1" applyFont="1" applyFill="1" applyBorder="1" applyAlignment="1">
      <alignment vertical="top" wrapText="1"/>
    </xf>
    <xf numFmtId="0" fontId="47" fillId="25" borderId="1" xfId="0" applyFont="1" applyFill="1" applyBorder="1" applyAlignment="1">
      <alignment horizontal="left" vertical="top" wrapText="1"/>
    </xf>
    <xf numFmtId="0" fontId="48" fillId="25" borderId="1" xfId="0" applyFont="1" applyFill="1" applyBorder="1" applyAlignment="1">
      <alignment horizontal="left" vertical="top" wrapText="1"/>
    </xf>
    <xf numFmtId="173" fontId="24" fillId="25" borderId="13" xfId="0" applyNumberFormat="1" applyFont="1" applyFill="1" applyBorder="1" applyAlignment="1">
      <alignment vertical="top" wrapText="1"/>
    </xf>
    <xf numFmtId="173" fontId="40" fillId="25" borderId="1" xfId="0" applyNumberFormat="1" applyFont="1" applyFill="1" applyBorder="1" applyAlignment="1">
      <alignment vertical="top" wrapText="1"/>
    </xf>
    <xf numFmtId="173" fontId="23" fillId="25" borderId="1" xfId="0" applyNumberFormat="1" applyFont="1" applyFill="1" applyBorder="1" applyAlignment="1">
      <alignment vertical="top" wrapText="1"/>
    </xf>
    <xf numFmtId="0" fontId="33" fillId="0" borderId="1" xfId="0" applyFont="1" applyBorder="1" applyAlignment="1">
      <alignment horizontal="center" vertical="top" wrapText="1"/>
    </xf>
    <xf numFmtId="173" fontId="34" fillId="0" borderId="1" xfId="144" applyNumberFormat="1" applyFont="1" applyBorder="1" applyAlignment="1">
      <alignment vertical="top" wrapText="1"/>
    </xf>
    <xf numFmtId="0" fontId="45" fillId="0" borderId="0" xfId="0" applyFont="1" applyAlignment="1">
      <alignment horizontal="center" vertical="top" wrapText="1"/>
    </xf>
    <xf numFmtId="0" fontId="44" fillId="26" borderId="1" xfId="0" applyFont="1" applyFill="1" applyBorder="1" applyAlignment="1">
      <alignment horizontal="center" vertical="top" wrapText="1"/>
    </xf>
    <xf numFmtId="0" fontId="44" fillId="0" borderId="1" xfId="0" applyFont="1" applyBorder="1" applyAlignment="1">
      <alignment horizontal="center" vertical="top" wrapText="1"/>
    </xf>
    <xf numFmtId="0" fontId="45" fillId="0" borderId="1" xfId="0" applyFont="1" applyBorder="1" applyAlignment="1">
      <alignment horizontal="center" vertical="top" wrapText="1"/>
    </xf>
    <xf numFmtId="0" fontId="44" fillId="0" borderId="1" xfId="0" applyFont="1" applyBorder="1" applyAlignment="1">
      <alignment horizontal="center" vertical="top"/>
    </xf>
    <xf numFmtId="0" fontId="45" fillId="0" borderId="1" xfId="0" applyFont="1" applyFill="1" applyBorder="1" applyAlignment="1">
      <alignment horizontal="center" vertical="top" wrapText="1"/>
    </xf>
    <xf numFmtId="0" fontId="44" fillId="25" borderId="1" xfId="0" applyFont="1" applyFill="1" applyBorder="1" applyAlignment="1">
      <alignment horizontal="center" vertical="top" wrapText="1"/>
    </xf>
    <xf numFmtId="0" fontId="44" fillId="0" borderId="1" xfId="0" applyFont="1" applyFill="1" applyBorder="1" applyAlignment="1">
      <alignment horizontal="center" vertical="top" wrapText="1"/>
    </xf>
    <xf numFmtId="4" fontId="46" fillId="0" borderId="1" xfId="105" applyNumberFormat="1" applyFont="1" applyFill="1" applyBorder="1" applyAlignment="1">
      <alignment horizontal="center" vertical="top" wrapText="1"/>
      <protection/>
    </xf>
    <xf numFmtId="4" fontId="46" fillId="0" borderId="1" xfId="105" applyNumberFormat="1" applyFont="1" applyBorder="1" applyAlignment="1">
      <alignment horizontal="center" vertical="top" wrapText="1"/>
      <protection/>
    </xf>
    <xf numFmtId="0" fontId="45" fillId="0" borderId="1" xfId="105" applyFont="1" applyFill="1" applyBorder="1" applyAlignment="1">
      <alignment horizontal="center" vertical="top" wrapText="1"/>
      <protection/>
    </xf>
    <xf numFmtId="173" fontId="49" fillId="26" borderId="1" xfId="0" applyNumberFormat="1" applyFont="1" applyFill="1" applyBorder="1" applyAlignment="1">
      <alignment horizontal="center" vertical="top" wrapText="1"/>
    </xf>
    <xf numFmtId="173" fontId="49" fillId="0" borderId="1" xfId="0" applyNumberFormat="1" applyFont="1" applyFill="1" applyBorder="1" applyAlignment="1">
      <alignment horizontal="center" vertical="top" wrapText="1"/>
    </xf>
    <xf numFmtId="173" fontId="49" fillId="25" borderId="1" xfId="0" applyNumberFormat="1" applyFont="1" applyFill="1" applyBorder="1" applyAlignment="1">
      <alignment horizontal="center" vertical="top" wrapText="1"/>
    </xf>
    <xf numFmtId="173" fontId="46" fillId="0" borderId="1" xfId="0" applyNumberFormat="1" applyFont="1" applyFill="1" applyBorder="1" applyAlignment="1">
      <alignment horizontal="center" vertical="top" wrapText="1"/>
    </xf>
    <xf numFmtId="173" fontId="46" fillId="0" borderId="1" xfId="135" applyNumberFormat="1" applyFont="1" applyFill="1" applyBorder="1" applyAlignment="1">
      <alignment horizontal="center" vertical="top" wrapText="1"/>
      <protection/>
    </xf>
    <xf numFmtId="173" fontId="36" fillId="26" borderId="1" xfId="0" applyNumberFormat="1" applyFont="1" applyFill="1" applyBorder="1" applyAlignment="1">
      <alignment horizontal="center" vertical="top" wrapText="1"/>
    </xf>
    <xf numFmtId="173" fontId="36" fillId="0" borderId="1" xfId="0" applyNumberFormat="1" applyFont="1" applyBorder="1" applyAlignment="1">
      <alignment horizontal="center" vertical="top" wrapText="1"/>
    </xf>
    <xf numFmtId="173" fontId="36" fillId="25" borderId="1" xfId="0" applyNumberFormat="1" applyFont="1" applyFill="1" applyBorder="1" applyAlignment="1">
      <alignment horizontal="center" vertical="top" wrapText="1"/>
    </xf>
    <xf numFmtId="173" fontId="37" fillId="0" borderId="1" xfId="0" applyNumberFormat="1" applyFont="1" applyBorder="1" applyAlignment="1">
      <alignment horizontal="center" vertical="top" wrapText="1"/>
    </xf>
    <xf numFmtId="173" fontId="45" fillId="0" borderId="1" xfId="0" applyNumberFormat="1" applyFont="1" applyFill="1" applyBorder="1" applyAlignment="1">
      <alignment horizontal="center" vertical="top" wrapText="1"/>
    </xf>
    <xf numFmtId="0" fontId="45" fillId="0" borderId="0" xfId="0" applyFont="1" applyFill="1" applyAlignment="1">
      <alignment horizontal="center" vertical="top" wrapText="1"/>
    </xf>
    <xf numFmtId="49" fontId="23" fillId="0" borderId="1" xfId="0" applyNumberFormat="1" applyFont="1" applyBorder="1" applyAlignment="1">
      <alignment horizontal="center" vertical="center" wrapText="1"/>
    </xf>
    <xf numFmtId="0" fontId="47" fillId="0" borderId="1" xfId="0" applyFont="1" applyBorder="1" applyAlignment="1">
      <alignment vertical="top" wrapText="1"/>
    </xf>
    <xf numFmtId="167" fontId="48" fillId="26" borderId="1" xfId="144" applyFont="1" applyFill="1" applyBorder="1" applyAlignment="1">
      <alignment vertical="top" wrapText="1"/>
    </xf>
    <xf numFmtId="167" fontId="47" fillId="0" borderId="1" xfId="144" applyFont="1" applyBorder="1" applyAlignment="1">
      <alignment vertical="top" wrapText="1"/>
    </xf>
    <xf numFmtId="167" fontId="48" fillId="25" borderId="1" xfId="144" applyFont="1" applyFill="1" applyBorder="1" applyAlignment="1">
      <alignment vertical="top" wrapText="1"/>
    </xf>
    <xf numFmtId="167" fontId="47" fillId="27" borderId="1" xfId="144" applyFont="1" applyFill="1" applyBorder="1" applyAlignment="1">
      <alignment vertical="top" wrapText="1"/>
    </xf>
    <xf numFmtId="184" fontId="47" fillId="0" borderId="1" xfId="144" applyNumberFormat="1" applyFont="1" applyBorder="1" applyAlignment="1">
      <alignment vertical="top" wrapText="1"/>
    </xf>
    <xf numFmtId="184" fontId="48" fillId="25" borderId="1" xfId="144" applyNumberFormat="1" applyFont="1" applyFill="1" applyBorder="1" applyAlignment="1">
      <alignment vertical="top" wrapText="1"/>
    </xf>
    <xf numFmtId="0" fontId="23" fillId="0" borderId="1" xfId="0" applyNumberFormat="1" applyFont="1" applyBorder="1" applyAlignment="1">
      <alignment horizontal="center" vertical="center" wrapText="1"/>
    </xf>
    <xf numFmtId="49" fontId="26" fillId="0" borderId="0" xfId="0" applyNumberFormat="1" applyFont="1" applyAlignment="1">
      <alignment horizontal="center" vertical="top" wrapText="1"/>
    </xf>
    <xf numFmtId="0" fontId="27" fillId="0" borderId="0" xfId="0" applyFont="1" applyAlignment="1">
      <alignment vertical="top" wrapText="1"/>
    </xf>
    <xf numFmtId="49" fontId="27" fillId="0" borderId="1" xfId="0" applyNumberFormat="1" applyFont="1" applyBorder="1" applyAlignment="1">
      <alignment horizontal="center" vertical="center" wrapText="1"/>
    </xf>
    <xf numFmtId="0" fontId="27" fillId="0" borderId="1" xfId="0" applyNumberFormat="1" applyFont="1" applyBorder="1" applyAlignment="1">
      <alignment horizontal="center" vertical="center" wrapText="1"/>
    </xf>
    <xf numFmtId="49" fontId="26" fillId="26" borderId="1" xfId="0" applyNumberFormat="1" applyFont="1" applyFill="1" applyBorder="1" applyAlignment="1">
      <alignment horizontal="center" vertical="top" wrapText="1"/>
    </xf>
    <xf numFmtId="0" fontId="26" fillId="26" borderId="1" xfId="0" applyFont="1" applyFill="1" applyBorder="1" applyAlignment="1">
      <alignment vertical="top" wrapText="1"/>
    </xf>
    <xf numFmtId="49"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27" fillId="0" borderId="1" xfId="0" applyFont="1" applyBorder="1" applyAlignment="1">
      <alignment vertical="top" wrapText="1"/>
    </xf>
    <xf numFmtId="49" fontId="26" fillId="0" borderId="1" xfId="0" applyNumberFormat="1" applyFont="1" applyFill="1" applyBorder="1" applyAlignment="1">
      <alignment horizontal="center" vertical="top" wrapText="1"/>
    </xf>
    <xf numFmtId="0" fontId="27" fillId="0" borderId="1" xfId="0" applyFont="1" applyFill="1" applyBorder="1" applyAlignment="1">
      <alignment vertical="top" wrapText="1"/>
    </xf>
    <xf numFmtId="49" fontId="26" fillId="25" borderId="1" xfId="0" applyNumberFormat="1" applyFont="1" applyFill="1" applyBorder="1" applyAlignment="1">
      <alignment horizontal="center" vertical="top" wrapText="1"/>
    </xf>
    <xf numFmtId="0" fontId="26" fillId="25" borderId="1" xfId="0" applyFont="1" applyFill="1" applyBorder="1" applyAlignment="1">
      <alignment vertical="top" wrapText="1"/>
    </xf>
    <xf numFmtId="4" fontId="39" fillId="0" borderId="1" xfId="105" applyNumberFormat="1" applyFont="1" applyFill="1" applyBorder="1" applyAlignment="1">
      <alignment vertical="top" wrapText="1"/>
      <protection/>
    </xf>
    <xf numFmtId="4" fontId="39" fillId="0" borderId="1" xfId="105" applyNumberFormat="1" applyFont="1" applyBorder="1" applyAlignment="1">
      <alignment vertical="top" wrapText="1"/>
      <protection/>
    </xf>
    <xf numFmtId="0" fontId="27" fillId="0" borderId="1" xfId="105" applyFont="1" applyFill="1" applyBorder="1" applyAlignment="1">
      <alignment vertical="top" wrapText="1"/>
      <protection/>
    </xf>
    <xf numFmtId="0" fontId="26" fillId="0" borderId="1" xfId="0" applyFont="1" applyFill="1" applyBorder="1" applyAlignment="1">
      <alignment vertical="top" wrapText="1"/>
    </xf>
    <xf numFmtId="0" fontId="39" fillId="0" borderId="1" xfId="0" applyFont="1" applyFill="1" applyBorder="1" applyAlignment="1">
      <alignment vertical="top" wrapText="1"/>
    </xf>
    <xf numFmtId="49" fontId="33" fillId="26" borderId="1" xfId="0" applyNumberFormat="1" applyFont="1" applyFill="1" applyBorder="1" applyAlignment="1">
      <alignment horizontal="center" vertical="top" wrapText="1"/>
    </xf>
    <xf numFmtId="0" fontId="33" fillId="26" borderId="1" xfId="0" applyFont="1" applyFill="1" applyBorder="1" applyAlignment="1">
      <alignment vertical="top" wrapText="1"/>
    </xf>
    <xf numFmtId="49" fontId="33" fillId="27" borderId="1" xfId="0" applyNumberFormat="1" applyFont="1" applyFill="1" applyBorder="1" applyAlignment="1">
      <alignment horizontal="center" vertical="top" wrapText="1"/>
    </xf>
    <xf numFmtId="0" fontId="33" fillId="0" borderId="1" xfId="0" applyFont="1" applyFill="1" applyBorder="1" applyAlignment="1">
      <alignment vertical="top" wrapText="1"/>
    </xf>
    <xf numFmtId="49" fontId="33" fillId="25" borderId="1" xfId="0" applyNumberFormat="1" applyFont="1" applyFill="1" applyBorder="1" applyAlignment="1">
      <alignment horizontal="center" vertical="top" wrapText="1"/>
    </xf>
    <xf numFmtId="0" fontId="33" fillId="25" borderId="1" xfId="0" applyFont="1" applyFill="1" applyBorder="1" applyAlignment="1">
      <alignment vertical="top" wrapText="1"/>
    </xf>
    <xf numFmtId="0" fontId="39" fillId="0" borderId="1" xfId="0" applyFont="1" applyFill="1" applyBorder="1" applyAlignment="1">
      <alignment vertical="top" wrapText="1"/>
    </xf>
    <xf numFmtId="0" fontId="39" fillId="0" borderId="1" xfId="135" applyFont="1" applyFill="1" applyBorder="1" applyAlignment="1">
      <alignment vertical="top" wrapText="1"/>
      <protection/>
    </xf>
    <xf numFmtId="49" fontId="33" fillId="26" borderId="1" xfId="0" applyNumberFormat="1" applyFont="1" applyFill="1" applyBorder="1" applyAlignment="1">
      <alignment horizontal="center" vertical="top" wrapText="1"/>
    </xf>
    <xf numFmtId="0" fontId="33" fillId="26" borderId="1" xfId="0" applyFont="1" applyFill="1" applyBorder="1" applyAlignment="1">
      <alignment vertical="top" wrapText="1"/>
    </xf>
    <xf numFmtId="49" fontId="33" fillId="0" borderId="1" xfId="0" applyNumberFormat="1" applyFont="1" applyBorder="1" applyAlignment="1">
      <alignment horizontal="center" vertical="top" wrapText="1"/>
    </xf>
    <xf numFmtId="0" fontId="33" fillId="0" borderId="1" xfId="0" applyFont="1" applyBorder="1" applyAlignment="1">
      <alignment vertical="top" wrapText="1"/>
    </xf>
    <xf numFmtId="49" fontId="33" fillId="25" borderId="1" xfId="0" applyNumberFormat="1" applyFont="1" applyFill="1" applyBorder="1" applyAlignment="1">
      <alignment horizontal="center" vertical="top" wrapText="1"/>
    </xf>
    <xf numFmtId="0" fontId="33" fillId="25" borderId="1" xfId="0" applyFont="1" applyFill="1" applyBorder="1" applyAlignment="1">
      <alignment vertical="top" wrapText="1"/>
    </xf>
    <xf numFmtId="0" fontId="39" fillId="0" borderId="1" xfId="0" applyFont="1" applyBorder="1" applyAlignment="1">
      <alignment vertical="top" wrapText="1"/>
    </xf>
    <xf numFmtId="49" fontId="33" fillId="0" borderId="1" xfId="0" applyNumberFormat="1" applyFont="1" applyBorder="1" applyAlignment="1">
      <alignment horizontal="center" vertical="top"/>
    </xf>
    <xf numFmtId="0" fontId="33" fillId="0" borderId="1" xfId="0" applyFont="1" applyBorder="1" applyAlignment="1">
      <alignment vertical="top" wrapText="1"/>
    </xf>
    <xf numFmtId="49" fontId="33" fillId="25" borderId="1" xfId="0" applyNumberFormat="1" applyFont="1" applyFill="1" applyBorder="1" applyAlignment="1">
      <alignment horizontal="center" vertical="top"/>
    </xf>
    <xf numFmtId="49" fontId="39" fillId="27" borderId="1" xfId="0" applyNumberFormat="1" applyFont="1" applyFill="1" applyBorder="1" applyAlignment="1">
      <alignment horizontal="center" vertical="top"/>
    </xf>
    <xf numFmtId="0" fontId="39" fillId="0" borderId="1" xfId="0" applyFont="1" applyBorder="1" applyAlignment="1">
      <alignment vertical="top" wrapText="1"/>
    </xf>
    <xf numFmtId="49" fontId="26" fillId="0" borderId="0" xfId="0" applyNumberFormat="1" applyFont="1" applyFill="1" applyAlignment="1">
      <alignment horizontal="center" vertical="top" wrapText="1"/>
    </xf>
    <xf numFmtId="0" fontId="27" fillId="0" borderId="0" xfId="0" applyFont="1" applyFill="1" applyAlignment="1">
      <alignment vertical="top" wrapText="1"/>
    </xf>
    <xf numFmtId="0" fontId="44" fillId="27" borderId="1" xfId="131" applyFont="1" applyFill="1" applyBorder="1" applyAlignment="1">
      <alignment horizontal="center" vertical="center" wrapText="1"/>
      <protection/>
    </xf>
    <xf numFmtId="173" fontId="24" fillId="0" borderId="1" xfId="0" applyNumberFormat="1" applyFont="1" applyFill="1" applyBorder="1" applyAlignment="1">
      <alignment horizontal="center" vertical="center" wrapText="1"/>
    </xf>
    <xf numFmtId="168" fontId="24" fillId="0" borderId="1" xfId="0" applyNumberFormat="1" applyFont="1" applyFill="1" applyBorder="1" applyAlignment="1">
      <alignment horizontal="center" vertical="center" wrapText="1"/>
    </xf>
    <xf numFmtId="173" fontId="30" fillId="0" borderId="1" xfId="0" applyNumberFormat="1" applyFont="1" applyFill="1" applyBorder="1" applyAlignment="1">
      <alignment horizontal="center" vertical="center" wrapText="1"/>
    </xf>
    <xf numFmtId="168" fontId="30" fillId="0" borderId="1" xfId="0" applyNumberFormat="1" applyFont="1" applyFill="1" applyBorder="1" applyAlignment="1">
      <alignment horizontal="center" vertical="center" wrapText="1"/>
    </xf>
    <xf numFmtId="0" fontId="44" fillId="0" borderId="1" xfId="131" applyFont="1" applyBorder="1" applyAlignment="1">
      <alignment horizontal="center" vertical="center" wrapText="1"/>
      <protection/>
    </xf>
    <xf numFmtId="0" fontId="51" fillId="27" borderId="1" xfId="131" applyFont="1" applyFill="1" applyBorder="1" applyAlignment="1">
      <alignment horizontal="left" vertical="center" wrapText="1"/>
      <protection/>
    </xf>
    <xf numFmtId="0" fontId="51" fillId="0" borderId="1" xfId="131" applyFont="1" applyBorder="1" applyAlignment="1">
      <alignment horizontal="left" vertical="center" wrapText="1"/>
      <protection/>
    </xf>
    <xf numFmtId="173" fontId="30" fillId="0" borderId="1" xfId="0" applyNumberFormat="1" applyFont="1" applyFill="1" applyBorder="1" applyAlignment="1">
      <alignment horizontal="center" vertical="top" wrapText="1"/>
    </xf>
    <xf numFmtId="173" fontId="24" fillId="26" borderId="1" xfId="0" applyNumberFormat="1" applyFont="1" applyFill="1" applyBorder="1" applyAlignment="1">
      <alignment horizontal="center" vertical="top" wrapText="1"/>
    </xf>
    <xf numFmtId="173" fontId="24" fillId="0" borderId="1" xfId="0" applyNumberFormat="1" applyFont="1" applyFill="1" applyBorder="1" applyAlignment="1">
      <alignment horizontal="center" vertical="top" wrapText="1"/>
    </xf>
    <xf numFmtId="173" fontId="24" fillId="25" borderId="1" xfId="0" applyNumberFormat="1" applyFont="1" applyFill="1" applyBorder="1" applyAlignment="1">
      <alignment horizontal="center" vertical="top" wrapText="1"/>
    </xf>
    <xf numFmtId="173" fontId="23" fillId="0" borderId="1" xfId="0" applyNumberFormat="1" applyFont="1" applyBorder="1" applyAlignment="1">
      <alignment vertical="top" wrapText="1"/>
    </xf>
    <xf numFmtId="173" fontId="44" fillId="0" borderId="1" xfId="0" applyNumberFormat="1" applyFont="1" applyFill="1" applyBorder="1" applyAlignment="1">
      <alignment horizontal="center" vertical="top" wrapText="1"/>
    </xf>
    <xf numFmtId="0" fontId="23" fillId="0" borderId="1" xfId="0" applyFont="1" applyFill="1" applyBorder="1" applyAlignment="1">
      <alignment vertical="top" wrapText="1"/>
    </xf>
    <xf numFmtId="0" fontId="27" fillId="0" borderId="1" xfId="0" applyFont="1" applyBorder="1" applyAlignment="1">
      <alignment horizontal="center" vertical="center" wrapText="1"/>
    </xf>
    <xf numFmtId="49" fontId="26" fillId="0" borderId="0" xfId="0" applyNumberFormat="1" applyFont="1" applyAlignment="1">
      <alignment horizontal="center" vertical="center" wrapText="1"/>
    </xf>
    <xf numFmtId="0" fontId="0" fillId="0" borderId="0" xfId="0" applyAlignment="1">
      <alignment horizontal="center" vertical="center" wrapText="1"/>
    </xf>
    <xf numFmtId="0" fontId="23" fillId="0" borderId="1" xfId="0" applyFont="1" applyBorder="1" applyAlignment="1">
      <alignment vertical="top" wrapText="1"/>
    </xf>
    <xf numFmtId="0" fontId="24" fillId="0" borderId="0" xfId="0" applyFont="1" applyAlignment="1">
      <alignment horizontal="right" vertical="top" wrapText="1"/>
    </xf>
    <xf numFmtId="0" fontId="23" fillId="0" borderId="1" xfId="0" applyFont="1" applyBorder="1" applyAlignment="1">
      <alignment horizontal="center" vertical="center" wrapText="1"/>
    </xf>
    <xf numFmtId="0" fontId="25" fillId="0" borderId="0" xfId="0" applyFont="1" applyAlignment="1">
      <alignment horizontal="center" vertical="center" wrapText="1"/>
    </xf>
    <xf numFmtId="0" fontId="29" fillId="0" borderId="0" xfId="0" applyFont="1" applyAlignment="1">
      <alignment horizontal="center" vertical="center" wrapText="1"/>
    </xf>
    <xf numFmtId="173" fontId="27" fillId="0" borderId="1" xfId="0" applyNumberFormat="1" applyFont="1" applyFill="1" applyBorder="1" applyAlignment="1">
      <alignment horizontal="center" vertical="center" wrapText="1"/>
    </xf>
    <xf numFmtId="173" fontId="27" fillId="0" borderId="1" xfId="0" applyNumberFormat="1" applyFont="1" applyBorder="1" applyAlignment="1">
      <alignment horizontal="center" vertical="center" wrapText="1"/>
    </xf>
    <xf numFmtId="49" fontId="27" fillId="0" borderId="1" xfId="0" applyNumberFormat="1" applyFont="1" applyBorder="1" applyAlignment="1">
      <alignment horizontal="center" vertical="center" wrapText="1"/>
    </xf>
    <xf numFmtId="0" fontId="41" fillId="0" borderId="1" xfId="0" applyFont="1" applyFill="1" applyBorder="1" applyAlignment="1">
      <alignment vertical="top" wrapText="1"/>
    </xf>
  </cellXfs>
  <cellStyles count="133">
    <cellStyle name="Normal" xfId="0"/>
    <cellStyle name="20% - Акцент1" xfId="15"/>
    <cellStyle name="20% — акцент1" xfId="16"/>
    <cellStyle name="20% - Акцент1_КУМИ Мероприятия и ЦП" xfId="17"/>
    <cellStyle name="20% — акцент1_Отчет по финансированию за 1 пол.2021 КФКСиТ" xfId="18"/>
    <cellStyle name="20% - Акцент1_Отчет+за+6+мес.++2021+г+Соц.поддержка" xfId="19"/>
    <cellStyle name="20% - Акцент2" xfId="20"/>
    <cellStyle name="20% — акцент2" xfId="21"/>
    <cellStyle name="20% - Акцент2_КУМИ Мероприятия и ЦП" xfId="22"/>
    <cellStyle name="20% — акцент2_Отчет по финансированию за 1 пол.2021 КФКСиТ" xfId="23"/>
    <cellStyle name="20% - Акцент2_Отчет+за+6+мес.++2021+г+Соц.поддержка" xfId="24"/>
    <cellStyle name="20% - Акцент3" xfId="25"/>
    <cellStyle name="20% — акцент3" xfId="26"/>
    <cellStyle name="20% - Акцент3_КУМИ Мероприятия и ЦП" xfId="27"/>
    <cellStyle name="20% — акцент3_Отчет по финансированию за 1 пол.2021 КФКСиТ" xfId="28"/>
    <cellStyle name="20% - Акцент3_Отчет+за+6+мес.++2021+г+Соц.поддержка" xfId="29"/>
    <cellStyle name="20% - Акцент4" xfId="30"/>
    <cellStyle name="20% — акцент4" xfId="31"/>
    <cellStyle name="20% - Акцент4_КУМИ Мероприятия и ЦП" xfId="32"/>
    <cellStyle name="20% — акцент4_Отчет по финансированию за 1 пол.2021 КФКСиТ" xfId="33"/>
    <cellStyle name="20% - Акцент4_Отчет+за+6+мес.++2021+г+Соц.поддержка" xfId="34"/>
    <cellStyle name="20% - Акцент5" xfId="35"/>
    <cellStyle name="20% — акцент5" xfId="36"/>
    <cellStyle name="20% - Акцент5_КУМИ Мероприятия и ЦП" xfId="37"/>
    <cellStyle name="20% — акцент5_Отчет по финансированию за 1 пол.2021 КФКСиТ" xfId="38"/>
    <cellStyle name="20% - Акцент5_Отчет+за+6+мес.++2021+г+Соц.поддержка" xfId="39"/>
    <cellStyle name="20% - Акцент6" xfId="40"/>
    <cellStyle name="20% — акцент6" xfId="41"/>
    <cellStyle name="20% - Акцент6_КУМИ Мероприятия и ЦП" xfId="42"/>
    <cellStyle name="20% — акцент6_Отчет по финансированию за 1 пол.2021 КФКСиТ" xfId="43"/>
    <cellStyle name="20% - Акцент6_Отчет+за+6+мес.++2021+г+Соц.поддержка" xfId="44"/>
    <cellStyle name="40% - Акцент1" xfId="45"/>
    <cellStyle name="40% — акцент1" xfId="46"/>
    <cellStyle name="40% - Акцент1_КУМИ Мероприятия и ЦП" xfId="47"/>
    <cellStyle name="40% — акцент1_Отчет по финансированию за 1 пол.2021 КФКСиТ" xfId="48"/>
    <cellStyle name="40% - Акцент1_Отчет+за+6+мес.++2021+г+Соц.поддержка" xfId="49"/>
    <cellStyle name="40% - Акцент2" xfId="50"/>
    <cellStyle name="40% — акцент2" xfId="51"/>
    <cellStyle name="40% - Акцент2_КУМИ Мероприятия и ЦП" xfId="52"/>
    <cellStyle name="40% — акцент2_Отчет по финансированию за 1 пол.2021 КФКСиТ" xfId="53"/>
    <cellStyle name="40% - Акцент2_Отчет+за+6+мес.++2021+г+Соц.поддержка" xfId="54"/>
    <cellStyle name="40% - Акцент3" xfId="55"/>
    <cellStyle name="40% — акцент3" xfId="56"/>
    <cellStyle name="40% - Акцент3_КУМИ Мероприятия и ЦП" xfId="57"/>
    <cellStyle name="40% — акцент3_Отчет по финансированию за 1 пол.2021 КФКСиТ" xfId="58"/>
    <cellStyle name="40% - Акцент3_Отчет+за+6+мес.++2021+г+Соц.поддержка" xfId="59"/>
    <cellStyle name="40% - Акцент4" xfId="60"/>
    <cellStyle name="40% — акцент4" xfId="61"/>
    <cellStyle name="40% - Акцент4_КУМИ Мероприятия и ЦП" xfId="62"/>
    <cellStyle name="40% — акцент4_Отчет по финансированию за 1 пол.2021 КФКСиТ" xfId="63"/>
    <cellStyle name="40% - Акцент4_Отчет+за+6+мес.++2021+г+Соц.поддержка" xfId="64"/>
    <cellStyle name="40% - Акцент5" xfId="65"/>
    <cellStyle name="40% — акцент5" xfId="66"/>
    <cellStyle name="40% - Акцент5_КУМИ Мероприятия и ЦП" xfId="67"/>
    <cellStyle name="40% — акцент5_Отчет по финансированию за 1 пол.2021 КФКСиТ" xfId="68"/>
    <cellStyle name="40% - Акцент5_Отчет+за+6+мес.++2021+г+Соц.поддержка" xfId="69"/>
    <cellStyle name="40% - Акцент6" xfId="70"/>
    <cellStyle name="40% — акцент6" xfId="71"/>
    <cellStyle name="40% - Акцент6_КУМИ Мероприятия и ЦП" xfId="72"/>
    <cellStyle name="40% — акцент6_Отчет по финансированию за 1 пол.2021 КФКСиТ" xfId="73"/>
    <cellStyle name="40% - Акцент6_Отчет+за+6+мес.++2021+г+Соц.поддержка" xfId="74"/>
    <cellStyle name="60% - Акцент1" xfId="75"/>
    <cellStyle name="60% — акцент1" xfId="76"/>
    <cellStyle name="60% - Акцент1_КУМИ Мероприятия и ЦП" xfId="77"/>
    <cellStyle name="60% — акцент1_Отчет по финансированию за 1 пол.2021 КФКСиТ" xfId="78"/>
    <cellStyle name="60% - Акцент1_Отчет+за+6+мес.++2021+г+Соц.поддержка" xfId="79"/>
    <cellStyle name="60% - Акцент2" xfId="80"/>
    <cellStyle name="60% — акцент2" xfId="81"/>
    <cellStyle name="60% - Акцент2_КУМИ Мероприятия и ЦП" xfId="82"/>
    <cellStyle name="60% — акцент2_Отчет по финансированию за 1 пол.2021 КФКСиТ" xfId="83"/>
    <cellStyle name="60% - Акцент2_Отчет+за+6+мес.++2021+г+Соц.поддержка" xfId="84"/>
    <cellStyle name="60% - Акцент3" xfId="85"/>
    <cellStyle name="60% — акцент3" xfId="86"/>
    <cellStyle name="60% - Акцент3_КУМИ Мероприятия и ЦП" xfId="87"/>
    <cellStyle name="60% — акцент3_Отчет по финансированию за 1 пол.2021 КФКСиТ" xfId="88"/>
    <cellStyle name="60% - Акцент3_Отчет+за+6+мес.++2021+г+Соц.поддержка" xfId="89"/>
    <cellStyle name="60% - Акцент4" xfId="90"/>
    <cellStyle name="60% — акцент4" xfId="91"/>
    <cellStyle name="60% - Акцент4_КУМИ Мероприятия и ЦП" xfId="92"/>
    <cellStyle name="60% — акцент4_Отчет по финансированию за 1 пол.2021 КФКСиТ" xfId="93"/>
    <cellStyle name="60% - Акцент4_Отчет+за+6+мес.++2021+г+Соц.поддержка" xfId="94"/>
    <cellStyle name="60% - Акцент5" xfId="95"/>
    <cellStyle name="60% — акцент5" xfId="96"/>
    <cellStyle name="60% - Акцент5_КУМИ Мероприятия и ЦП" xfId="97"/>
    <cellStyle name="60% — акцент5_Отчет по финансированию за 1 пол.2021 КФКСиТ" xfId="98"/>
    <cellStyle name="60% - Акцент5_Отчет+за+6+мес.++2021+г+Соц.поддержка" xfId="99"/>
    <cellStyle name="60% - Акцент6" xfId="100"/>
    <cellStyle name="60% — акцент6" xfId="101"/>
    <cellStyle name="60% - Акцент6_КУМИ Мероприятия и ЦП" xfId="102"/>
    <cellStyle name="60% — акцент6_Отчет по финансированию за 1 пол.2021 КФКСиТ" xfId="103"/>
    <cellStyle name="60% - Акцент6_Отчет+за+6+мес.++2021+г+Соц.поддержка" xfId="104"/>
    <cellStyle name="Excel Built-in Normal" xfId="105"/>
    <cellStyle name="xl32" xfId="106"/>
    <cellStyle name="xl36" xfId="107"/>
    <cellStyle name="xl61" xfId="108"/>
    <cellStyle name="Акцент1" xfId="109"/>
    <cellStyle name="Акцент2" xfId="110"/>
    <cellStyle name="Акцент3" xfId="111"/>
    <cellStyle name="Акцент4" xfId="112"/>
    <cellStyle name="Акцент5" xfId="113"/>
    <cellStyle name="Акцент6" xfId="114"/>
    <cellStyle name="Ввод " xfId="115"/>
    <cellStyle name="Вывод" xfId="116"/>
    <cellStyle name="Вычисление" xfId="117"/>
    <cellStyle name="Hyperlink" xfId="118"/>
    <cellStyle name="Currency" xfId="119"/>
    <cellStyle name="Currency [0]" xfId="120"/>
    <cellStyle name="Заголовок 1" xfId="121"/>
    <cellStyle name="Заголовок 2" xfId="122"/>
    <cellStyle name="Заголовок 3" xfId="123"/>
    <cellStyle name="Заголовок 4" xfId="124"/>
    <cellStyle name="Итог" xfId="125"/>
    <cellStyle name="Контрольная ячейка" xfId="126"/>
    <cellStyle name="Название" xfId="127"/>
    <cellStyle name="Нейтральный" xfId="128"/>
    <cellStyle name="Обычный 11" xfId="129"/>
    <cellStyle name="Обычный 12" xfId="130"/>
    <cellStyle name="Обычный 2" xfId="131"/>
    <cellStyle name="Обычный 3" xfId="132"/>
    <cellStyle name="Обычный 4" xfId="133"/>
    <cellStyle name="Обычный 5" xfId="134"/>
    <cellStyle name="Обычный_Выполнение по МП Развитие системы обр-я за 1 полугодие 2016г." xfId="135"/>
    <cellStyle name="Followed Hyperlink" xfId="136"/>
    <cellStyle name="Плохой" xfId="137"/>
    <cellStyle name="Пояснение" xfId="138"/>
    <cellStyle name="Примечание" xfId="139"/>
    <cellStyle name="Percent" xfId="140"/>
    <cellStyle name="Процентный 2" xfId="141"/>
    <cellStyle name="Связанная ячейка" xfId="142"/>
    <cellStyle name="Текст предупреждения" xfId="143"/>
    <cellStyle name="Comma" xfId="144"/>
    <cellStyle name="Comma [0]" xfId="145"/>
    <cellStyle name="Хороший" xfId="146"/>
  </cellStyles>
  <dxfs count="1">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47"/>
  <sheetViews>
    <sheetView tabSelected="1" zoomScale="45" zoomScaleNormal="45" workbookViewId="0" topLeftCell="A758">
      <selection activeCell="N780" sqref="N780"/>
    </sheetView>
  </sheetViews>
  <sheetFormatPr defaultColWidth="9.00390625" defaultRowHeight="12.75"/>
  <cols>
    <col min="1" max="1" width="11.875" style="153" customWidth="1"/>
    <col min="2" max="2" width="65.00390625" style="154" customWidth="1"/>
    <col min="3" max="3" width="22.25390625" style="105" customWidth="1"/>
    <col min="4" max="4" width="28.75390625" style="4" customWidth="1"/>
    <col min="5" max="5" width="29.00390625" style="4" customWidth="1"/>
    <col min="6" max="6" width="25.00390625" style="4" customWidth="1"/>
    <col min="7" max="7" width="28.75390625" style="4" customWidth="1"/>
    <col min="8" max="8" width="27.625" style="4" hidden="1" customWidth="1"/>
    <col min="9" max="9" width="25.75390625" style="4" customWidth="1"/>
    <col min="10" max="10" width="20.125" style="4" customWidth="1"/>
    <col min="11" max="11" width="19.375" style="4" customWidth="1"/>
    <col min="12" max="12" width="56.875" style="36" customWidth="1"/>
  </cols>
  <sheetData>
    <row r="1" spans="1:11" ht="27">
      <c r="A1" s="115"/>
      <c r="B1" s="116"/>
      <c r="C1" s="84"/>
      <c r="D1" s="7"/>
      <c r="E1" s="7"/>
      <c r="F1" s="7"/>
      <c r="G1" s="7"/>
      <c r="H1" s="7"/>
      <c r="I1" s="7"/>
      <c r="J1" s="7"/>
      <c r="K1" s="7"/>
    </row>
    <row r="2" spans="1:12" ht="27">
      <c r="A2" s="174" t="s">
        <v>214</v>
      </c>
      <c r="B2" s="174"/>
      <c r="C2" s="174"/>
      <c r="D2" s="174"/>
      <c r="E2" s="174"/>
      <c r="F2" s="174"/>
      <c r="G2" s="174"/>
      <c r="H2" s="174"/>
      <c r="I2" s="174"/>
      <c r="J2" s="174"/>
      <c r="K2" s="174"/>
      <c r="L2" s="174"/>
    </row>
    <row r="3" spans="1:12" ht="20.25">
      <c r="A3" s="171"/>
      <c r="B3" s="172"/>
      <c r="C3" s="172"/>
      <c r="D3" s="172"/>
      <c r="E3" s="172"/>
      <c r="F3" s="172"/>
      <c r="G3" s="172"/>
      <c r="H3" s="172"/>
      <c r="I3" s="172"/>
      <c r="J3" s="172"/>
      <c r="K3" s="172"/>
      <c r="L3" s="172"/>
    </row>
    <row r="4" spans="1:12" ht="49.5" customHeight="1">
      <c r="A4" s="176" t="s">
        <v>658</v>
      </c>
      <c r="B4" s="177"/>
      <c r="C4" s="177"/>
      <c r="D4" s="177"/>
      <c r="E4" s="177"/>
      <c r="F4" s="177"/>
      <c r="G4" s="177"/>
      <c r="H4" s="177"/>
      <c r="I4" s="177"/>
      <c r="J4" s="177"/>
      <c r="K4" s="177"/>
      <c r="L4" s="177"/>
    </row>
    <row r="5" spans="1:12" ht="30">
      <c r="A5" s="176"/>
      <c r="B5" s="177"/>
      <c r="C5" s="177"/>
      <c r="D5" s="177"/>
      <c r="E5" s="177"/>
      <c r="F5" s="177"/>
      <c r="G5" s="177"/>
      <c r="H5" s="177"/>
      <c r="I5" s="177"/>
      <c r="J5" s="177"/>
      <c r="K5" s="177"/>
      <c r="L5" s="177"/>
    </row>
    <row r="6" spans="1:12" ht="20.25">
      <c r="A6" s="180" t="s">
        <v>85</v>
      </c>
      <c r="B6" s="170" t="s">
        <v>248</v>
      </c>
      <c r="C6" s="170" t="s">
        <v>677</v>
      </c>
      <c r="D6" s="179" t="s">
        <v>86</v>
      </c>
      <c r="E6" s="179"/>
      <c r="F6" s="179"/>
      <c r="G6" s="179"/>
      <c r="H6" s="179"/>
      <c r="I6" s="179"/>
      <c r="J6" s="178" t="s">
        <v>421</v>
      </c>
      <c r="K6" s="178" t="s">
        <v>91</v>
      </c>
      <c r="L6" s="175" t="s">
        <v>87</v>
      </c>
    </row>
    <row r="7" spans="1:12" ht="101.25">
      <c r="A7" s="180"/>
      <c r="B7" s="170"/>
      <c r="C7" s="170"/>
      <c r="D7" s="38" t="s">
        <v>657</v>
      </c>
      <c r="E7" s="38" t="s">
        <v>293</v>
      </c>
      <c r="F7" s="38" t="s">
        <v>202</v>
      </c>
      <c r="G7" s="38" t="s">
        <v>181</v>
      </c>
      <c r="H7" s="38" t="s">
        <v>678</v>
      </c>
      <c r="I7" s="38" t="s">
        <v>422</v>
      </c>
      <c r="J7" s="178"/>
      <c r="K7" s="178"/>
      <c r="L7" s="175"/>
    </row>
    <row r="8" spans="1:12" ht="20.25">
      <c r="A8" s="117">
        <v>1</v>
      </c>
      <c r="B8" s="118">
        <v>2</v>
      </c>
      <c r="C8" s="106">
        <v>3</v>
      </c>
      <c r="D8" s="114">
        <v>4</v>
      </c>
      <c r="E8" s="106">
        <v>5</v>
      </c>
      <c r="F8" s="114">
        <v>6</v>
      </c>
      <c r="G8" s="106">
        <v>7</v>
      </c>
      <c r="H8" s="114">
        <v>8</v>
      </c>
      <c r="I8" s="106">
        <v>9</v>
      </c>
      <c r="J8" s="114">
        <v>10</v>
      </c>
      <c r="K8" s="106">
        <v>11</v>
      </c>
      <c r="L8" s="114">
        <v>12</v>
      </c>
    </row>
    <row r="9" spans="1:12" ht="81">
      <c r="A9" s="119">
        <v>1</v>
      </c>
      <c r="B9" s="120" t="s">
        <v>145</v>
      </c>
      <c r="C9" s="85"/>
      <c r="D9" s="5">
        <f>D11+D12+D13</f>
        <v>19382.927</v>
      </c>
      <c r="E9" s="5">
        <f>E11+E12+E13</f>
        <v>19059.275000000005</v>
      </c>
      <c r="F9" s="5">
        <f>F11+F12+F13</f>
        <v>187.985</v>
      </c>
      <c r="G9" s="5">
        <f>G11+G12+G13</f>
        <v>19059.275000000005</v>
      </c>
      <c r="H9" s="5">
        <f>H11+H12+H13</f>
        <v>19059.275000000005</v>
      </c>
      <c r="I9" s="5">
        <f aca="true" t="shared" si="0" ref="I9:I72">G9-D9</f>
        <v>-323.6519999999946</v>
      </c>
      <c r="J9" s="14">
        <f aca="true" t="shared" si="1" ref="J9:J25">G9/D9</f>
        <v>0.9833022123026107</v>
      </c>
      <c r="K9" s="14">
        <f aca="true" t="shared" si="2" ref="K9:K25">E9/D9</f>
        <v>0.9833022123026107</v>
      </c>
      <c r="L9" s="28"/>
    </row>
    <row r="10" spans="1:12" ht="27">
      <c r="A10" s="121"/>
      <c r="B10" s="122" t="s">
        <v>564</v>
      </c>
      <c r="C10" s="86"/>
      <c r="D10" s="9">
        <f>D15+D20+D25+D30+D35+D40</f>
        <v>19382.927</v>
      </c>
      <c r="E10" s="9">
        <f>E15+E20+E25+E30+E35+E40</f>
        <v>19059.274999999998</v>
      </c>
      <c r="F10" s="9">
        <v>187.985</v>
      </c>
      <c r="G10" s="9">
        <f>G15+G20+G25+G30+G35+G40</f>
        <v>19059.274999999998</v>
      </c>
      <c r="H10" s="9">
        <f>H11+H12+H13</f>
        <v>19059.275000000005</v>
      </c>
      <c r="I10" s="1">
        <f t="shared" si="0"/>
        <v>-323.65200000000186</v>
      </c>
      <c r="J10" s="19">
        <f t="shared" si="1"/>
        <v>0.9833022123026104</v>
      </c>
      <c r="K10" s="19">
        <f t="shared" si="2"/>
        <v>0.9833022123026104</v>
      </c>
      <c r="L10" s="25"/>
    </row>
    <row r="11" spans="1:12" ht="27">
      <c r="A11" s="121"/>
      <c r="B11" s="123" t="s">
        <v>679</v>
      </c>
      <c r="C11" s="87"/>
      <c r="D11" s="8">
        <f>D21+D26+D31+D36+D41+D16</f>
        <v>18589.904</v>
      </c>
      <c r="E11" s="8">
        <f>E21+E26+E31+E36+E41+E16</f>
        <v>18356.711000000003</v>
      </c>
      <c r="F11" s="8">
        <f>F21+F26+F31+F36+F41+F16</f>
        <v>187.985</v>
      </c>
      <c r="G11" s="8">
        <f>G21+G26+G31+G36+G41+G16</f>
        <v>18356.711000000003</v>
      </c>
      <c r="H11" s="8">
        <f>H21+H26+H31+H36+H41+H16</f>
        <v>18356.711000000003</v>
      </c>
      <c r="I11" s="2">
        <f t="shared" si="0"/>
        <v>-233.19299999999566</v>
      </c>
      <c r="J11" s="6">
        <f t="shared" si="1"/>
        <v>0.9874559330699074</v>
      </c>
      <c r="K11" s="6">
        <f t="shared" si="2"/>
        <v>0.9874559330699074</v>
      </c>
      <c r="L11" s="167"/>
    </row>
    <row r="12" spans="1:12" ht="27">
      <c r="A12" s="121"/>
      <c r="B12" s="123" t="s">
        <v>680</v>
      </c>
      <c r="C12" s="87"/>
      <c r="D12" s="8">
        <f>D17+D22+D27+D32+D42</f>
        <v>355.49100000000004</v>
      </c>
      <c r="E12" s="8">
        <f>E17+E22+E27+E32+E42</f>
        <v>323.829</v>
      </c>
      <c r="F12" s="8">
        <f>F17+F22+F27+F32+F42</f>
        <v>0</v>
      </c>
      <c r="G12" s="8">
        <f>G17+G22+G27+G32+G42</f>
        <v>323.829</v>
      </c>
      <c r="H12" s="8">
        <f>H17+H22+H27+H32+H42</f>
        <v>323.829</v>
      </c>
      <c r="I12" s="2">
        <f t="shared" si="0"/>
        <v>-31.662000000000035</v>
      </c>
      <c r="J12" s="6">
        <f t="shared" si="1"/>
        <v>0.910934454036811</v>
      </c>
      <c r="K12" s="6">
        <f t="shared" si="2"/>
        <v>0.910934454036811</v>
      </c>
      <c r="L12" s="26"/>
    </row>
    <row r="13" spans="1:12" ht="27">
      <c r="A13" s="121"/>
      <c r="B13" s="123" t="s">
        <v>681</v>
      </c>
      <c r="C13" s="87"/>
      <c r="D13" s="8">
        <f>D23+D18+D28+D33+D38+D43</f>
        <v>437.532</v>
      </c>
      <c r="E13" s="8">
        <f>E23+E18+E28+E33+E38+E43</f>
        <v>378.73499999999996</v>
      </c>
      <c r="F13" s="8">
        <f>F23+F18+F28+F33+F38+F43</f>
        <v>0</v>
      </c>
      <c r="G13" s="8">
        <f>G23+G18+G28+G33+G38+G43</f>
        <v>378.73499999999996</v>
      </c>
      <c r="H13" s="8">
        <f>H23+H18+H28+H33+H38+H43</f>
        <v>378.73499999999996</v>
      </c>
      <c r="I13" s="2">
        <f t="shared" si="0"/>
        <v>-58.797000000000025</v>
      </c>
      <c r="J13" s="6">
        <f t="shared" si="1"/>
        <v>0.8656166863223718</v>
      </c>
      <c r="K13" s="6">
        <f t="shared" si="2"/>
        <v>0.8656166863223718</v>
      </c>
      <c r="L13" s="26"/>
    </row>
    <row r="14" spans="1:12" ht="162">
      <c r="A14" s="121" t="s">
        <v>696</v>
      </c>
      <c r="B14" s="123" t="s">
        <v>280</v>
      </c>
      <c r="C14" s="88"/>
      <c r="D14" s="9">
        <f>D15</f>
        <v>699.639</v>
      </c>
      <c r="E14" s="9">
        <f>E15</f>
        <v>693.5649999999999</v>
      </c>
      <c r="F14" s="9">
        <f>F15</f>
        <v>92.173</v>
      </c>
      <c r="G14" s="9">
        <f>G15</f>
        <v>693.5649999999999</v>
      </c>
      <c r="H14" s="9">
        <f>H15</f>
        <v>693.5649999999999</v>
      </c>
      <c r="I14" s="1">
        <f t="shared" si="0"/>
        <v>-6.074000000000069</v>
      </c>
      <c r="J14" s="19">
        <f t="shared" si="1"/>
        <v>0.9913183799073522</v>
      </c>
      <c r="K14" s="19">
        <f t="shared" si="2"/>
        <v>0.9913183799073522</v>
      </c>
      <c r="L14" s="26"/>
    </row>
    <row r="15" spans="1:12" ht="27">
      <c r="A15" s="121"/>
      <c r="B15" s="123" t="s">
        <v>564</v>
      </c>
      <c r="C15" s="87"/>
      <c r="D15" s="8">
        <f>D16+D17+D18</f>
        <v>699.639</v>
      </c>
      <c r="E15" s="8">
        <f>E16+E17+E18</f>
        <v>693.5649999999999</v>
      </c>
      <c r="F15" s="8">
        <f>F16+F17+F18</f>
        <v>92.173</v>
      </c>
      <c r="G15" s="8">
        <f>G16+G17+G18</f>
        <v>693.5649999999999</v>
      </c>
      <c r="H15" s="8">
        <f>H16+H17+H18</f>
        <v>693.5649999999999</v>
      </c>
      <c r="I15" s="2">
        <f t="shared" si="0"/>
        <v>-6.074000000000069</v>
      </c>
      <c r="J15" s="6">
        <f t="shared" si="1"/>
        <v>0.9913183799073522</v>
      </c>
      <c r="K15" s="6">
        <f t="shared" si="2"/>
        <v>0.9913183799073522</v>
      </c>
      <c r="L15" s="26"/>
    </row>
    <row r="16" spans="1:12" ht="27">
      <c r="A16" s="121"/>
      <c r="B16" s="123" t="s">
        <v>679</v>
      </c>
      <c r="C16" s="87"/>
      <c r="D16" s="8">
        <v>445.17</v>
      </c>
      <c r="E16" s="8">
        <v>439.097</v>
      </c>
      <c r="F16" s="8">
        <v>92.173</v>
      </c>
      <c r="G16" s="8">
        <v>439.097</v>
      </c>
      <c r="H16" s="8">
        <v>439.097</v>
      </c>
      <c r="I16" s="2">
        <f t="shared" si="0"/>
        <v>-6.073000000000036</v>
      </c>
      <c r="J16" s="6">
        <f t="shared" si="1"/>
        <v>0.9863580205314822</v>
      </c>
      <c r="K16" s="6">
        <f t="shared" si="2"/>
        <v>0.9863580205314822</v>
      </c>
      <c r="L16" s="26"/>
    </row>
    <row r="17" spans="1:12" ht="27">
      <c r="A17" s="121"/>
      <c r="B17" s="123" t="s">
        <v>680</v>
      </c>
      <c r="C17" s="87"/>
      <c r="D17" s="8">
        <v>136.198</v>
      </c>
      <c r="E17" s="8">
        <v>136.197</v>
      </c>
      <c r="F17" s="8"/>
      <c r="G17" s="8">
        <v>136.197</v>
      </c>
      <c r="H17" s="8">
        <v>136.197</v>
      </c>
      <c r="I17" s="2">
        <f t="shared" si="0"/>
        <v>-0.0010000000000047748</v>
      </c>
      <c r="J17" s="6">
        <f t="shared" si="1"/>
        <v>0.9999926577482782</v>
      </c>
      <c r="K17" s="6">
        <f t="shared" si="2"/>
        <v>0.9999926577482782</v>
      </c>
      <c r="L17" s="26"/>
    </row>
    <row r="18" spans="1:12" ht="27">
      <c r="A18" s="121"/>
      <c r="B18" s="123" t="s">
        <v>681</v>
      </c>
      <c r="C18" s="87"/>
      <c r="D18" s="8">
        <v>118.271</v>
      </c>
      <c r="E18" s="8">
        <v>118.271</v>
      </c>
      <c r="F18" s="8"/>
      <c r="G18" s="8">
        <v>118.271</v>
      </c>
      <c r="H18" s="8">
        <v>118.271</v>
      </c>
      <c r="I18" s="2">
        <f t="shared" si="0"/>
        <v>0</v>
      </c>
      <c r="J18" s="6">
        <f t="shared" si="1"/>
        <v>1</v>
      </c>
      <c r="K18" s="6">
        <f t="shared" si="2"/>
        <v>1</v>
      </c>
      <c r="L18" s="26"/>
    </row>
    <row r="19" spans="1:12" ht="81">
      <c r="A19" s="121" t="s">
        <v>697</v>
      </c>
      <c r="B19" s="123" t="s">
        <v>296</v>
      </c>
      <c r="C19" s="88"/>
      <c r="D19" s="9">
        <f>D20</f>
        <v>655.768</v>
      </c>
      <c r="E19" s="9">
        <f>E20</f>
        <v>648.3950000000001</v>
      </c>
      <c r="F19" s="9">
        <f>F20</f>
        <v>43.078</v>
      </c>
      <c r="G19" s="9">
        <f>G20</f>
        <v>648.3950000000001</v>
      </c>
      <c r="H19" s="9">
        <f>H20</f>
        <v>648.3950000000001</v>
      </c>
      <c r="I19" s="1">
        <f t="shared" si="0"/>
        <v>-7.372999999999934</v>
      </c>
      <c r="J19" s="19">
        <f t="shared" si="1"/>
        <v>0.9887566944407169</v>
      </c>
      <c r="K19" s="19">
        <f t="shared" si="2"/>
        <v>0.9887566944407169</v>
      </c>
      <c r="L19" s="26"/>
    </row>
    <row r="20" spans="1:12" ht="27">
      <c r="A20" s="121"/>
      <c r="B20" s="123" t="s">
        <v>564</v>
      </c>
      <c r="C20" s="87"/>
      <c r="D20" s="8">
        <f>D21+D22+D23</f>
        <v>655.768</v>
      </c>
      <c r="E20" s="8">
        <f>E21+E22+E23</f>
        <v>648.3950000000001</v>
      </c>
      <c r="F20" s="8">
        <f>F21+F22+F23</f>
        <v>43.078</v>
      </c>
      <c r="G20" s="8">
        <f>G21+G22+G23</f>
        <v>648.3950000000001</v>
      </c>
      <c r="H20" s="8">
        <f>H21+H22+H23</f>
        <v>648.3950000000001</v>
      </c>
      <c r="I20" s="2">
        <f t="shared" si="0"/>
        <v>-7.372999999999934</v>
      </c>
      <c r="J20" s="6">
        <f t="shared" si="1"/>
        <v>0.9887566944407169</v>
      </c>
      <c r="K20" s="6">
        <f t="shared" si="2"/>
        <v>0.9887566944407169</v>
      </c>
      <c r="L20" s="26"/>
    </row>
    <row r="21" spans="1:12" ht="27">
      <c r="A21" s="121"/>
      <c r="B21" s="123" t="s">
        <v>679</v>
      </c>
      <c r="C21" s="87"/>
      <c r="D21" s="8">
        <v>588.707</v>
      </c>
      <c r="E21" s="8">
        <v>581.864</v>
      </c>
      <c r="F21" s="8">
        <v>43.078</v>
      </c>
      <c r="G21" s="8">
        <v>581.864</v>
      </c>
      <c r="H21" s="8">
        <v>581.864</v>
      </c>
      <c r="I21" s="2">
        <f t="shared" si="0"/>
        <v>-6.842999999999961</v>
      </c>
      <c r="J21" s="6">
        <f t="shared" si="1"/>
        <v>0.9883762211082934</v>
      </c>
      <c r="K21" s="6">
        <f t="shared" si="2"/>
        <v>0.9883762211082934</v>
      </c>
      <c r="L21" s="26"/>
    </row>
    <row r="22" spans="1:12" ht="27">
      <c r="A22" s="121"/>
      <c r="B22" s="123" t="s">
        <v>680</v>
      </c>
      <c r="C22" s="87"/>
      <c r="D22" s="8">
        <v>58.865</v>
      </c>
      <c r="E22" s="8">
        <v>58.865</v>
      </c>
      <c r="F22" s="8"/>
      <c r="G22" s="8">
        <v>58.865</v>
      </c>
      <c r="H22" s="8">
        <v>58.865</v>
      </c>
      <c r="I22" s="2">
        <f t="shared" si="0"/>
        <v>0</v>
      </c>
      <c r="J22" s="6">
        <f t="shared" si="1"/>
        <v>1</v>
      </c>
      <c r="K22" s="6">
        <f t="shared" si="2"/>
        <v>1</v>
      </c>
      <c r="L22" s="26"/>
    </row>
    <row r="23" spans="1:12" ht="27">
      <c r="A23" s="121"/>
      <c r="B23" s="123" t="s">
        <v>681</v>
      </c>
      <c r="C23" s="87"/>
      <c r="D23" s="8">
        <v>8.196</v>
      </c>
      <c r="E23" s="8">
        <v>7.666</v>
      </c>
      <c r="F23" s="8"/>
      <c r="G23" s="8">
        <v>7.666</v>
      </c>
      <c r="H23" s="8">
        <v>7.666</v>
      </c>
      <c r="I23" s="2">
        <f t="shared" si="0"/>
        <v>-0.5299999999999994</v>
      </c>
      <c r="J23" s="6">
        <f t="shared" si="1"/>
        <v>0.935334309419229</v>
      </c>
      <c r="K23" s="6">
        <f t="shared" si="2"/>
        <v>0.935334309419229</v>
      </c>
      <c r="L23" s="26"/>
    </row>
    <row r="24" spans="1:12" ht="101.25">
      <c r="A24" s="121" t="s">
        <v>698</v>
      </c>
      <c r="B24" s="123" t="s">
        <v>297</v>
      </c>
      <c r="C24" s="88"/>
      <c r="D24" s="9">
        <f>D25</f>
        <v>89.44</v>
      </c>
      <c r="E24" s="9">
        <f>E25</f>
        <v>82.125</v>
      </c>
      <c r="F24" s="9">
        <f>F25</f>
        <v>0</v>
      </c>
      <c r="G24" s="9">
        <f>G25</f>
        <v>82.125</v>
      </c>
      <c r="H24" s="9">
        <f>H25</f>
        <v>82.125</v>
      </c>
      <c r="I24" s="1">
        <f t="shared" si="0"/>
        <v>-7.314999999999998</v>
      </c>
      <c r="J24" s="19">
        <f t="shared" si="1"/>
        <v>0.9182133273703041</v>
      </c>
      <c r="K24" s="19">
        <f t="shared" si="2"/>
        <v>0.9182133273703041</v>
      </c>
      <c r="L24" s="26"/>
    </row>
    <row r="25" spans="1:12" ht="27">
      <c r="A25" s="121"/>
      <c r="B25" s="123" t="s">
        <v>564</v>
      </c>
      <c r="C25" s="87"/>
      <c r="D25" s="8">
        <f>D26+D27+D28</f>
        <v>89.44</v>
      </c>
      <c r="E25" s="8">
        <f>E26+E27+E28</f>
        <v>82.125</v>
      </c>
      <c r="F25" s="8">
        <f>F26+F27+F28</f>
        <v>0</v>
      </c>
      <c r="G25" s="8">
        <f>G26+G27+G28</f>
        <v>82.125</v>
      </c>
      <c r="H25" s="8">
        <f>H26+H27+H28</f>
        <v>82.125</v>
      </c>
      <c r="I25" s="2">
        <f t="shared" si="0"/>
        <v>-7.314999999999998</v>
      </c>
      <c r="J25" s="6">
        <f t="shared" si="1"/>
        <v>0.9182133273703041</v>
      </c>
      <c r="K25" s="6">
        <f t="shared" si="2"/>
        <v>0.9182133273703041</v>
      </c>
      <c r="L25" s="26"/>
    </row>
    <row r="26" spans="1:12" ht="27">
      <c r="A26" s="121"/>
      <c r="B26" s="123" t="s">
        <v>679</v>
      </c>
      <c r="C26" s="87"/>
      <c r="D26" s="8"/>
      <c r="E26" s="8"/>
      <c r="F26" s="8"/>
      <c r="G26" s="8"/>
      <c r="H26" s="8"/>
      <c r="I26" s="2">
        <f t="shared" si="0"/>
        <v>0</v>
      </c>
      <c r="J26" s="6"/>
      <c r="K26" s="6"/>
      <c r="L26" s="26"/>
    </row>
    <row r="27" spans="1:12" ht="27">
      <c r="A27" s="121"/>
      <c r="B27" s="123" t="s">
        <v>680</v>
      </c>
      <c r="C27" s="87"/>
      <c r="D27" s="8">
        <v>89.44</v>
      </c>
      <c r="E27" s="8">
        <v>82.125</v>
      </c>
      <c r="F27" s="8"/>
      <c r="G27" s="8">
        <v>82.125</v>
      </c>
      <c r="H27" s="8">
        <v>82.125</v>
      </c>
      <c r="I27" s="2">
        <f t="shared" si="0"/>
        <v>-7.314999999999998</v>
      </c>
      <c r="J27" s="6">
        <f>G27/D27</f>
        <v>0.9182133273703041</v>
      </c>
      <c r="K27" s="6">
        <f>E27/D27</f>
        <v>0.9182133273703041</v>
      </c>
      <c r="L27" s="26"/>
    </row>
    <row r="28" spans="1:12" ht="27">
      <c r="A28" s="121"/>
      <c r="B28" s="123" t="s">
        <v>681</v>
      </c>
      <c r="C28" s="87"/>
      <c r="D28" s="8"/>
      <c r="E28" s="8"/>
      <c r="F28" s="8"/>
      <c r="G28" s="8"/>
      <c r="H28" s="8"/>
      <c r="I28" s="2">
        <f t="shared" si="0"/>
        <v>0</v>
      </c>
      <c r="J28" s="6"/>
      <c r="K28" s="6"/>
      <c r="L28" s="26"/>
    </row>
    <row r="29" spans="1:12" ht="81">
      <c r="A29" s="121" t="s">
        <v>699</v>
      </c>
      <c r="B29" s="123" t="s">
        <v>149</v>
      </c>
      <c r="C29" s="88"/>
      <c r="D29" s="9">
        <f>D30</f>
        <v>3119.541</v>
      </c>
      <c r="E29" s="9">
        <f>E30</f>
        <v>2899.632</v>
      </c>
      <c r="F29" s="9">
        <f>F30</f>
        <v>52.734</v>
      </c>
      <c r="G29" s="9">
        <f>G30</f>
        <v>2899.632</v>
      </c>
      <c r="H29" s="9">
        <f>H30</f>
        <v>2899.632</v>
      </c>
      <c r="I29" s="1">
        <f t="shared" si="0"/>
        <v>-219.9090000000001</v>
      </c>
      <c r="J29" s="19">
        <f aca="true" t="shared" si="3" ref="J29:J36">G29/D29</f>
        <v>0.9295059753983037</v>
      </c>
      <c r="K29" s="19">
        <f aca="true" t="shared" si="4" ref="K29:K36">E29/D29</f>
        <v>0.9295059753983037</v>
      </c>
      <c r="L29" s="26"/>
    </row>
    <row r="30" spans="1:12" ht="27">
      <c r="A30" s="121"/>
      <c r="B30" s="123" t="s">
        <v>564</v>
      </c>
      <c r="C30" s="87"/>
      <c r="D30" s="8">
        <f>D31+D32+D33</f>
        <v>3119.541</v>
      </c>
      <c r="E30" s="8">
        <f>E31+E32+E33</f>
        <v>2899.632</v>
      </c>
      <c r="F30" s="8">
        <f>F31+F32+F33</f>
        <v>52.734</v>
      </c>
      <c r="G30" s="8">
        <f>G31+G32+G33</f>
        <v>2899.632</v>
      </c>
      <c r="H30" s="8">
        <f>H31+H32+H33</f>
        <v>2899.632</v>
      </c>
      <c r="I30" s="2">
        <f t="shared" si="0"/>
        <v>-219.9090000000001</v>
      </c>
      <c r="J30" s="6">
        <f t="shared" si="3"/>
        <v>0.9295059753983037</v>
      </c>
      <c r="K30" s="6">
        <f t="shared" si="4"/>
        <v>0.9295059753983037</v>
      </c>
      <c r="L30" s="26"/>
    </row>
    <row r="31" spans="1:12" ht="27">
      <c r="A31" s="121"/>
      <c r="B31" s="123" t="s">
        <v>679</v>
      </c>
      <c r="C31" s="87"/>
      <c r="D31" s="8">
        <v>2765.435</v>
      </c>
      <c r="E31" s="8">
        <v>2620.222</v>
      </c>
      <c r="F31" s="8">
        <v>52.734</v>
      </c>
      <c r="G31" s="8">
        <v>2620.222</v>
      </c>
      <c r="H31" s="8">
        <v>2620.222</v>
      </c>
      <c r="I31" s="2">
        <f t="shared" si="0"/>
        <v>-145.21299999999974</v>
      </c>
      <c r="J31" s="6">
        <f t="shared" si="3"/>
        <v>0.9474899970529049</v>
      </c>
      <c r="K31" s="6">
        <f t="shared" si="4"/>
        <v>0.9474899970529049</v>
      </c>
      <c r="L31" s="26"/>
    </row>
    <row r="32" spans="1:12" ht="27">
      <c r="A32" s="121"/>
      <c r="B32" s="123" t="s">
        <v>680</v>
      </c>
      <c r="C32" s="87"/>
      <c r="D32" s="8">
        <v>63.728</v>
      </c>
      <c r="E32" s="8">
        <v>40.132</v>
      </c>
      <c r="F32" s="8"/>
      <c r="G32" s="8">
        <v>40.132</v>
      </c>
      <c r="H32" s="8">
        <v>40.132</v>
      </c>
      <c r="I32" s="2">
        <f t="shared" si="0"/>
        <v>-23.596000000000004</v>
      </c>
      <c r="J32" s="6">
        <f t="shared" si="3"/>
        <v>0.6297388902837057</v>
      </c>
      <c r="K32" s="6">
        <f t="shared" si="4"/>
        <v>0.6297388902837057</v>
      </c>
      <c r="L32" s="26"/>
    </row>
    <row r="33" spans="1:12" ht="27">
      <c r="A33" s="121"/>
      <c r="B33" s="123" t="s">
        <v>681</v>
      </c>
      <c r="C33" s="87"/>
      <c r="D33" s="8">
        <v>290.378</v>
      </c>
      <c r="E33" s="8">
        <v>239.278</v>
      </c>
      <c r="F33" s="8"/>
      <c r="G33" s="8">
        <v>239.278</v>
      </c>
      <c r="H33" s="8">
        <v>239.278</v>
      </c>
      <c r="I33" s="2">
        <f t="shared" si="0"/>
        <v>-51.099999999999994</v>
      </c>
      <c r="J33" s="6">
        <f t="shared" si="3"/>
        <v>0.8240224810419522</v>
      </c>
      <c r="K33" s="6">
        <f t="shared" si="4"/>
        <v>0.8240224810419522</v>
      </c>
      <c r="L33" s="26"/>
    </row>
    <row r="34" spans="1:12" ht="81">
      <c r="A34" s="121" t="s">
        <v>700</v>
      </c>
      <c r="B34" s="123" t="s">
        <v>298</v>
      </c>
      <c r="C34" s="88"/>
      <c r="D34" s="9">
        <f>D35</f>
        <v>14443.89</v>
      </c>
      <c r="E34" s="9">
        <f>E35</f>
        <v>14380.832</v>
      </c>
      <c r="F34" s="9">
        <f>F35</f>
        <v>0</v>
      </c>
      <c r="G34" s="9">
        <f>G35</f>
        <v>14380.832</v>
      </c>
      <c r="H34" s="9">
        <f>H35</f>
        <v>14380.832</v>
      </c>
      <c r="I34" s="1">
        <f t="shared" si="0"/>
        <v>-63.05799999999908</v>
      </c>
      <c r="J34" s="19">
        <f t="shared" si="3"/>
        <v>0.9956342785773086</v>
      </c>
      <c r="K34" s="19">
        <f t="shared" si="4"/>
        <v>0.9956342785773086</v>
      </c>
      <c r="L34" s="26"/>
    </row>
    <row r="35" spans="1:12" ht="27">
      <c r="A35" s="121"/>
      <c r="B35" s="123" t="s">
        <v>564</v>
      </c>
      <c r="C35" s="87"/>
      <c r="D35" s="8">
        <f>D36+D37+D38</f>
        <v>14443.89</v>
      </c>
      <c r="E35" s="8">
        <f>E36+E37+E38</f>
        <v>14380.832</v>
      </c>
      <c r="F35" s="8">
        <f>F36+F37+F38</f>
        <v>0</v>
      </c>
      <c r="G35" s="8">
        <f>G36+G37+G38</f>
        <v>14380.832</v>
      </c>
      <c r="H35" s="8">
        <f>H36</f>
        <v>14380.832</v>
      </c>
      <c r="I35" s="2">
        <f t="shared" si="0"/>
        <v>-63.05799999999908</v>
      </c>
      <c r="J35" s="6">
        <f t="shared" si="3"/>
        <v>0.9956342785773086</v>
      </c>
      <c r="K35" s="6">
        <f t="shared" si="4"/>
        <v>0.9956342785773086</v>
      </c>
      <c r="L35" s="26"/>
    </row>
    <row r="36" spans="1:12" ht="27">
      <c r="A36" s="121"/>
      <c r="B36" s="123" t="s">
        <v>679</v>
      </c>
      <c r="C36" s="87"/>
      <c r="D36" s="8">
        <v>14443.89</v>
      </c>
      <c r="E36" s="8">
        <v>14380.832</v>
      </c>
      <c r="F36" s="8"/>
      <c r="G36" s="8">
        <v>14380.832</v>
      </c>
      <c r="H36" s="8">
        <v>14380.832</v>
      </c>
      <c r="I36" s="2">
        <f t="shared" si="0"/>
        <v>-63.05799999999908</v>
      </c>
      <c r="J36" s="6">
        <f t="shared" si="3"/>
        <v>0.9956342785773086</v>
      </c>
      <c r="K36" s="6">
        <f t="shared" si="4"/>
        <v>0.9956342785773086</v>
      </c>
      <c r="L36" s="26"/>
    </row>
    <row r="37" spans="1:12" ht="27">
      <c r="A37" s="121"/>
      <c r="B37" s="123" t="s">
        <v>680</v>
      </c>
      <c r="C37" s="87"/>
      <c r="D37" s="8"/>
      <c r="E37" s="8"/>
      <c r="F37" s="8"/>
      <c r="G37" s="8"/>
      <c r="H37" s="8"/>
      <c r="I37" s="2">
        <f t="shared" si="0"/>
        <v>0</v>
      </c>
      <c r="J37" s="6"/>
      <c r="K37" s="6"/>
      <c r="L37" s="26"/>
    </row>
    <row r="38" spans="1:12" ht="27">
      <c r="A38" s="121"/>
      <c r="B38" s="123" t="s">
        <v>681</v>
      </c>
      <c r="C38" s="87"/>
      <c r="D38" s="8"/>
      <c r="E38" s="8"/>
      <c r="F38" s="8"/>
      <c r="G38" s="8"/>
      <c r="H38" s="8"/>
      <c r="I38" s="2">
        <f t="shared" si="0"/>
        <v>0</v>
      </c>
      <c r="J38" s="6"/>
      <c r="K38" s="6"/>
      <c r="L38" s="26"/>
    </row>
    <row r="39" spans="1:12" ht="121.5">
      <c r="A39" s="121" t="s">
        <v>701</v>
      </c>
      <c r="B39" s="123" t="s">
        <v>411</v>
      </c>
      <c r="C39" s="88"/>
      <c r="D39" s="9">
        <f>D40</f>
        <v>374.649</v>
      </c>
      <c r="E39" s="9">
        <f>E40</f>
        <v>354.726</v>
      </c>
      <c r="F39" s="9">
        <f>F40</f>
        <v>105.43</v>
      </c>
      <c r="G39" s="9">
        <f>G40</f>
        <v>354.726</v>
      </c>
      <c r="H39" s="9">
        <f>H40</f>
        <v>354.726</v>
      </c>
      <c r="I39" s="1">
        <f t="shared" si="0"/>
        <v>-19.923000000000002</v>
      </c>
      <c r="J39" s="19">
        <f>G39/D39</f>
        <v>0.9468222256031645</v>
      </c>
      <c r="K39" s="19">
        <f>E39/D39</f>
        <v>0.9468222256031645</v>
      </c>
      <c r="L39" s="26"/>
    </row>
    <row r="40" spans="1:12" ht="27">
      <c r="A40" s="121"/>
      <c r="B40" s="123" t="s">
        <v>564</v>
      </c>
      <c r="C40" s="87"/>
      <c r="D40" s="8">
        <f>D41+D42+D43</f>
        <v>374.649</v>
      </c>
      <c r="E40" s="8">
        <f>E41+E42+E43</f>
        <v>354.726</v>
      </c>
      <c r="F40" s="8">
        <v>105.43</v>
      </c>
      <c r="G40" s="8">
        <f>G41+G42+G43</f>
        <v>354.726</v>
      </c>
      <c r="H40" s="8">
        <f>H41+H42+H43</f>
        <v>354.726</v>
      </c>
      <c r="I40" s="2">
        <f t="shared" si="0"/>
        <v>-19.923000000000002</v>
      </c>
      <c r="J40" s="6">
        <f>G40/D40</f>
        <v>0.9468222256031645</v>
      </c>
      <c r="K40" s="6">
        <f>E40/D40</f>
        <v>0.9468222256031645</v>
      </c>
      <c r="L40" s="26"/>
    </row>
    <row r="41" spans="1:12" ht="27">
      <c r="A41" s="121"/>
      <c r="B41" s="123" t="s">
        <v>679</v>
      </c>
      <c r="C41" s="87"/>
      <c r="D41" s="8">
        <v>346.702</v>
      </c>
      <c r="E41" s="8">
        <v>334.696</v>
      </c>
      <c r="F41" s="8"/>
      <c r="G41" s="8">
        <v>334.696</v>
      </c>
      <c r="H41" s="8">
        <v>334.696</v>
      </c>
      <c r="I41" s="2">
        <f t="shared" si="0"/>
        <v>-12.005999999999972</v>
      </c>
      <c r="J41" s="6">
        <f>G41/D41</f>
        <v>0.9653708372031313</v>
      </c>
      <c r="K41" s="6">
        <f>E41/D41</f>
        <v>0.9653708372031313</v>
      </c>
      <c r="L41" s="26"/>
    </row>
    <row r="42" spans="1:12" ht="27">
      <c r="A42" s="121"/>
      <c r="B42" s="123" t="s">
        <v>680</v>
      </c>
      <c r="C42" s="87"/>
      <c r="D42" s="8">
        <v>7.26</v>
      </c>
      <c r="E42" s="8">
        <v>6.51</v>
      </c>
      <c r="F42" s="8"/>
      <c r="G42" s="8">
        <v>6.51</v>
      </c>
      <c r="H42" s="8">
        <v>6.51</v>
      </c>
      <c r="I42" s="2">
        <f t="shared" si="0"/>
        <v>-0.75</v>
      </c>
      <c r="J42" s="6">
        <f>G42/D42</f>
        <v>0.8966942148760331</v>
      </c>
      <c r="K42" s="6">
        <f>E42/D42</f>
        <v>0.8966942148760331</v>
      </c>
      <c r="L42" s="26"/>
    </row>
    <row r="43" spans="1:12" ht="27">
      <c r="A43" s="121"/>
      <c r="B43" s="123" t="s">
        <v>681</v>
      </c>
      <c r="C43" s="87"/>
      <c r="D43" s="8">
        <v>20.687</v>
      </c>
      <c r="E43" s="8">
        <v>13.52</v>
      </c>
      <c r="F43" s="8"/>
      <c r="G43" s="8">
        <v>13.52</v>
      </c>
      <c r="H43" s="8">
        <v>13.52</v>
      </c>
      <c r="I43" s="2">
        <f t="shared" si="0"/>
        <v>-7.167000000000002</v>
      </c>
      <c r="J43" s="6">
        <f>G43/D43</f>
        <v>0.6535505389858365</v>
      </c>
      <c r="K43" s="6">
        <f>E43/D43</f>
        <v>0.6535505389858365</v>
      </c>
      <c r="L43" s="26"/>
    </row>
    <row r="44" spans="1:12" ht="27">
      <c r="A44" s="124"/>
      <c r="B44" s="125"/>
      <c r="C44" s="89"/>
      <c r="D44" s="2"/>
      <c r="E44" s="2"/>
      <c r="F44" s="2"/>
      <c r="G44" s="2"/>
      <c r="H44" s="2"/>
      <c r="I44" s="2">
        <f t="shared" si="0"/>
        <v>0</v>
      </c>
      <c r="J44" s="6"/>
      <c r="K44" s="6"/>
      <c r="L44" s="26"/>
    </row>
    <row r="45" spans="1:12" ht="101.25">
      <c r="A45" s="119">
        <v>2</v>
      </c>
      <c r="B45" s="120" t="s">
        <v>146</v>
      </c>
      <c r="C45" s="85" t="s">
        <v>371</v>
      </c>
      <c r="D45" s="5">
        <f>D62+D67+D89+D94+D47+D126+D132</f>
        <v>17384.501</v>
      </c>
      <c r="E45" s="5">
        <f>E62+E67+E89+E94+E47+E126+E132</f>
        <v>16599.973</v>
      </c>
      <c r="F45" s="5">
        <f>F62+F67+F89+F94+F47+F126+F132</f>
        <v>0</v>
      </c>
      <c r="G45" s="5">
        <f>G62+G67+G89+G94+G47+G126+G132</f>
        <v>16599.973</v>
      </c>
      <c r="H45" s="5">
        <f>H62+H67+H89+H94+H47+H126+H132</f>
        <v>16599.973</v>
      </c>
      <c r="I45" s="5">
        <f t="shared" si="0"/>
        <v>-784.5279999999984</v>
      </c>
      <c r="J45" s="14">
        <f aca="true" t="shared" si="5" ref="J45:J76">G45/D45</f>
        <v>0.9548719862594849</v>
      </c>
      <c r="K45" s="14">
        <f aca="true" t="shared" si="6" ref="K45:K76">E45/D45</f>
        <v>0.9548719862594849</v>
      </c>
      <c r="L45" s="64"/>
    </row>
    <row r="46" spans="1:12" ht="27">
      <c r="A46" s="124"/>
      <c r="B46" s="122" t="s">
        <v>564</v>
      </c>
      <c r="C46" s="86" t="s">
        <v>371</v>
      </c>
      <c r="D46" s="9">
        <f>D45</f>
        <v>17384.501</v>
      </c>
      <c r="E46" s="9">
        <f>E45</f>
        <v>16599.973</v>
      </c>
      <c r="F46" s="9">
        <f>F45</f>
        <v>0</v>
      </c>
      <c r="G46" s="9">
        <f>G45</f>
        <v>16599.973</v>
      </c>
      <c r="H46" s="9">
        <f>H45</f>
        <v>16599.973</v>
      </c>
      <c r="I46" s="1">
        <f t="shared" si="0"/>
        <v>-784.5279999999984</v>
      </c>
      <c r="J46" s="19">
        <f t="shared" si="5"/>
        <v>0.9548719862594849</v>
      </c>
      <c r="K46" s="19">
        <f t="shared" si="6"/>
        <v>0.9548719862594849</v>
      </c>
      <c r="L46" s="42"/>
    </row>
    <row r="47" spans="1:12" ht="141.75">
      <c r="A47" s="126" t="s">
        <v>487</v>
      </c>
      <c r="B47" s="127" t="s">
        <v>204</v>
      </c>
      <c r="C47" s="90" t="s">
        <v>371</v>
      </c>
      <c r="D47" s="3">
        <f>D49+D50+D51+D54+D55+D61+D59+D60</f>
        <v>5801.347000000001</v>
      </c>
      <c r="E47" s="3">
        <f>E49+E50+E51+E54+E55+E61+E59+E60</f>
        <v>5478.808</v>
      </c>
      <c r="F47" s="3">
        <f>F49+F50+F51+F54+F55+F61+F59+F60</f>
        <v>0</v>
      </c>
      <c r="G47" s="3">
        <f>G49+G50+G51+G54+G55+G61+G59+G60</f>
        <v>5478.808</v>
      </c>
      <c r="H47" s="3">
        <f>H49+H50+H51+H54+H55+H61+H59+H60</f>
        <v>5478.808</v>
      </c>
      <c r="I47" s="3">
        <f t="shared" si="0"/>
        <v>-322.53900000000067</v>
      </c>
      <c r="J47" s="20">
        <f t="shared" si="5"/>
        <v>0.9444027395706548</v>
      </c>
      <c r="K47" s="20">
        <f t="shared" si="6"/>
        <v>0.9444027395706548</v>
      </c>
      <c r="L47" s="43"/>
    </row>
    <row r="48" spans="1:12" ht="27">
      <c r="A48" s="124"/>
      <c r="B48" s="125" t="s">
        <v>564</v>
      </c>
      <c r="C48" s="89" t="s">
        <v>371</v>
      </c>
      <c r="D48" s="2">
        <f>D47</f>
        <v>5801.347000000001</v>
      </c>
      <c r="E48" s="2">
        <f>E47</f>
        <v>5478.808</v>
      </c>
      <c r="F48" s="2">
        <f>F47</f>
        <v>0</v>
      </c>
      <c r="G48" s="2">
        <f>G47</f>
        <v>5478.808</v>
      </c>
      <c r="H48" s="2">
        <f>H47</f>
        <v>5478.808</v>
      </c>
      <c r="I48" s="2">
        <f t="shared" si="0"/>
        <v>-322.53900000000067</v>
      </c>
      <c r="J48" s="6">
        <f t="shared" si="5"/>
        <v>0.9444027395706548</v>
      </c>
      <c r="K48" s="6">
        <f t="shared" si="6"/>
        <v>0.9444027395706548</v>
      </c>
      <c r="L48" s="29"/>
    </row>
    <row r="49" spans="1:12" ht="27">
      <c r="A49" s="124"/>
      <c r="B49" s="125" t="s">
        <v>503</v>
      </c>
      <c r="C49" s="91" t="s">
        <v>371</v>
      </c>
      <c r="D49" s="2">
        <v>135.489</v>
      </c>
      <c r="E49" s="2">
        <v>135.489</v>
      </c>
      <c r="F49" s="2">
        <v>0</v>
      </c>
      <c r="G49" s="2">
        <v>135.489</v>
      </c>
      <c r="H49" s="2">
        <v>135.489</v>
      </c>
      <c r="I49" s="2">
        <f t="shared" si="0"/>
        <v>0</v>
      </c>
      <c r="J49" s="6">
        <f t="shared" si="5"/>
        <v>1</v>
      </c>
      <c r="K49" s="6">
        <f t="shared" si="6"/>
        <v>1</v>
      </c>
      <c r="L49" s="31" t="s">
        <v>376</v>
      </c>
    </row>
    <row r="50" spans="1:12" ht="40.5">
      <c r="A50" s="124"/>
      <c r="B50" s="125" t="s">
        <v>504</v>
      </c>
      <c r="C50" s="91" t="s">
        <v>371</v>
      </c>
      <c r="D50" s="2">
        <v>457.619</v>
      </c>
      <c r="E50" s="2">
        <v>457.619</v>
      </c>
      <c r="F50" s="2">
        <v>0</v>
      </c>
      <c r="G50" s="2">
        <v>457.619</v>
      </c>
      <c r="H50" s="2">
        <v>457.619</v>
      </c>
      <c r="I50" s="2">
        <f t="shared" si="0"/>
        <v>0</v>
      </c>
      <c r="J50" s="6">
        <f t="shared" si="5"/>
        <v>1</v>
      </c>
      <c r="K50" s="6">
        <f t="shared" si="6"/>
        <v>1</v>
      </c>
      <c r="L50" s="31" t="s">
        <v>388</v>
      </c>
    </row>
    <row r="51" spans="1:12" ht="168.75" customHeight="1">
      <c r="A51" s="124"/>
      <c r="B51" s="125" t="s">
        <v>292</v>
      </c>
      <c r="C51" s="91" t="s">
        <v>371</v>
      </c>
      <c r="D51" s="2">
        <f>D52+D53</f>
        <v>130</v>
      </c>
      <c r="E51" s="2">
        <f>E52+E53</f>
        <v>130</v>
      </c>
      <c r="F51" s="2">
        <v>0</v>
      </c>
      <c r="G51" s="2">
        <f>G52+G53</f>
        <v>130</v>
      </c>
      <c r="H51" s="2">
        <f>H52+H53</f>
        <v>130</v>
      </c>
      <c r="I51" s="2">
        <f t="shared" si="0"/>
        <v>0</v>
      </c>
      <c r="J51" s="6">
        <f t="shared" si="5"/>
        <v>1</v>
      </c>
      <c r="K51" s="6">
        <f t="shared" si="6"/>
        <v>1</v>
      </c>
      <c r="L51" s="31" t="s">
        <v>389</v>
      </c>
    </row>
    <row r="52" spans="1:12" ht="27">
      <c r="A52" s="124"/>
      <c r="B52" s="123" t="s">
        <v>474</v>
      </c>
      <c r="C52" s="91" t="s">
        <v>371</v>
      </c>
      <c r="D52" s="2">
        <v>90</v>
      </c>
      <c r="E52" s="2">
        <v>90</v>
      </c>
      <c r="F52" s="2">
        <v>0</v>
      </c>
      <c r="G52" s="2">
        <v>90</v>
      </c>
      <c r="H52" s="2">
        <v>90</v>
      </c>
      <c r="I52" s="2">
        <f t="shared" si="0"/>
        <v>0</v>
      </c>
      <c r="J52" s="6">
        <f t="shared" si="5"/>
        <v>1</v>
      </c>
      <c r="K52" s="6">
        <f t="shared" si="6"/>
        <v>1</v>
      </c>
      <c r="L52" s="31"/>
    </row>
    <row r="53" spans="1:12" ht="27">
      <c r="A53" s="124"/>
      <c r="B53" s="123" t="s">
        <v>475</v>
      </c>
      <c r="C53" s="91" t="s">
        <v>371</v>
      </c>
      <c r="D53" s="2">
        <v>40</v>
      </c>
      <c r="E53" s="2">
        <v>40</v>
      </c>
      <c r="F53" s="2">
        <v>0</v>
      </c>
      <c r="G53" s="2">
        <v>40</v>
      </c>
      <c r="H53" s="2">
        <v>40</v>
      </c>
      <c r="I53" s="2">
        <f t="shared" si="0"/>
        <v>0</v>
      </c>
      <c r="J53" s="6">
        <f t="shared" si="5"/>
        <v>1</v>
      </c>
      <c r="K53" s="6">
        <f t="shared" si="6"/>
        <v>1</v>
      </c>
      <c r="L53" s="31"/>
    </row>
    <row r="54" spans="1:12" ht="60.75">
      <c r="A54" s="124"/>
      <c r="B54" s="123" t="s">
        <v>50</v>
      </c>
      <c r="C54" s="91" t="s">
        <v>371</v>
      </c>
      <c r="D54" s="8">
        <v>50</v>
      </c>
      <c r="E54" s="8">
        <v>50</v>
      </c>
      <c r="F54" s="8">
        <v>0</v>
      </c>
      <c r="G54" s="8">
        <v>50</v>
      </c>
      <c r="H54" s="8">
        <v>50</v>
      </c>
      <c r="I54" s="2">
        <f t="shared" si="0"/>
        <v>0</v>
      </c>
      <c r="J54" s="6">
        <f t="shared" si="5"/>
        <v>1</v>
      </c>
      <c r="K54" s="6">
        <f t="shared" si="6"/>
        <v>1</v>
      </c>
      <c r="L54" s="31" t="s">
        <v>390</v>
      </c>
    </row>
    <row r="55" spans="1:12" ht="40.5">
      <c r="A55" s="124"/>
      <c r="B55" s="123" t="s">
        <v>476</v>
      </c>
      <c r="C55" s="91" t="s">
        <v>371</v>
      </c>
      <c r="D55" s="8">
        <v>1667.4</v>
      </c>
      <c r="E55" s="8">
        <v>1667.4</v>
      </c>
      <c r="F55" s="8">
        <v>0</v>
      </c>
      <c r="G55" s="8">
        <v>1667.4</v>
      </c>
      <c r="H55" s="8">
        <v>1667.4</v>
      </c>
      <c r="I55" s="2">
        <f t="shared" si="0"/>
        <v>0</v>
      </c>
      <c r="J55" s="6">
        <f t="shared" si="5"/>
        <v>1</v>
      </c>
      <c r="K55" s="6">
        <f t="shared" si="6"/>
        <v>1</v>
      </c>
      <c r="L55" s="31" t="s">
        <v>391</v>
      </c>
    </row>
    <row r="56" spans="1:12" ht="40.5">
      <c r="A56" s="124"/>
      <c r="B56" s="125" t="s">
        <v>377</v>
      </c>
      <c r="C56" s="91" t="s">
        <v>371</v>
      </c>
      <c r="D56" s="2">
        <v>163.8</v>
      </c>
      <c r="E56" s="2">
        <v>163.8</v>
      </c>
      <c r="F56" s="8">
        <v>0</v>
      </c>
      <c r="G56" s="2">
        <v>163.8</v>
      </c>
      <c r="H56" s="2">
        <v>163.8</v>
      </c>
      <c r="I56" s="2">
        <f t="shared" si="0"/>
        <v>0</v>
      </c>
      <c r="J56" s="6">
        <f t="shared" si="5"/>
        <v>1</v>
      </c>
      <c r="K56" s="6">
        <f t="shared" si="6"/>
        <v>1</v>
      </c>
      <c r="L56" s="26"/>
    </row>
    <row r="57" spans="1:12" ht="27">
      <c r="A57" s="124"/>
      <c r="B57" s="125" t="s">
        <v>404</v>
      </c>
      <c r="C57" s="91" t="s">
        <v>371</v>
      </c>
      <c r="D57" s="2">
        <v>75.6</v>
      </c>
      <c r="E57" s="2">
        <v>75.6</v>
      </c>
      <c r="F57" s="8">
        <v>0</v>
      </c>
      <c r="G57" s="2">
        <v>75.6</v>
      </c>
      <c r="H57" s="2">
        <v>75.6</v>
      </c>
      <c r="I57" s="2">
        <f t="shared" si="0"/>
        <v>0</v>
      </c>
      <c r="J57" s="6">
        <f t="shared" si="5"/>
        <v>1</v>
      </c>
      <c r="K57" s="6">
        <f t="shared" si="6"/>
        <v>1</v>
      </c>
      <c r="L57" s="26"/>
    </row>
    <row r="58" spans="1:12" ht="27">
      <c r="A58" s="124"/>
      <c r="B58" s="125" t="s">
        <v>405</v>
      </c>
      <c r="C58" s="91" t="s">
        <v>371</v>
      </c>
      <c r="D58" s="2">
        <v>1428</v>
      </c>
      <c r="E58" s="2">
        <v>1428</v>
      </c>
      <c r="F58" s="8">
        <v>0</v>
      </c>
      <c r="G58" s="2">
        <v>1428</v>
      </c>
      <c r="H58" s="2">
        <v>1428</v>
      </c>
      <c r="I58" s="2">
        <f t="shared" si="0"/>
        <v>0</v>
      </c>
      <c r="J58" s="6">
        <f t="shared" si="5"/>
        <v>1</v>
      </c>
      <c r="K58" s="6">
        <f t="shared" si="6"/>
        <v>1</v>
      </c>
      <c r="L58" s="26"/>
    </row>
    <row r="59" spans="1:12" ht="101.25">
      <c r="A59" s="124"/>
      <c r="B59" s="125" t="s">
        <v>392</v>
      </c>
      <c r="C59" s="91" t="s">
        <v>371</v>
      </c>
      <c r="D59" s="2">
        <v>2114.88</v>
      </c>
      <c r="E59" s="2">
        <v>2017</v>
      </c>
      <c r="F59" s="2">
        <v>0</v>
      </c>
      <c r="G59" s="2">
        <v>2017</v>
      </c>
      <c r="H59" s="2">
        <v>2017</v>
      </c>
      <c r="I59" s="2">
        <f t="shared" si="0"/>
        <v>-97.88000000000011</v>
      </c>
      <c r="J59" s="6">
        <f t="shared" si="5"/>
        <v>0.9537184142835526</v>
      </c>
      <c r="K59" s="6">
        <f t="shared" si="6"/>
        <v>0.9537184142835526</v>
      </c>
      <c r="L59" s="31" t="s">
        <v>477</v>
      </c>
    </row>
    <row r="60" spans="1:12" ht="60.75">
      <c r="A60" s="124"/>
      <c r="B60" s="125" t="s">
        <v>515</v>
      </c>
      <c r="C60" s="91" t="s">
        <v>371</v>
      </c>
      <c r="D60" s="2">
        <v>1170.959</v>
      </c>
      <c r="E60" s="2">
        <v>946.3</v>
      </c>
      <c r="F60" s="2">
        <v>0</v>
      </c>
      <c r="G60" s="2">
        <v>946.3</v>
      </c>
      <c r="H60" s="2">
        <v>946.3</v>
      </c>
      <c r="I60" s="2">
        <f t="shared" si="0"/>
        <v>-224.6590000000001</v>
      </c>
      <c r="J60" s="6">
        <f t="shared" si="5"/>
        <v>0.8081410194549936</v>
      </c>
      <c r="K60" s="6">
        <f t="shared" si="6"/>
        <v>0.8081410194549936</v>
      </c>
      <c r="L60" s="31" t="s">
        <v>393</v>
      </c>
    </row>
    <row r="61" spans="1:12" ht="90">
      <c r="A61" s="124"/>
      <c r="B61" s="125" t="s">
        <v>478</v>
      </c>
      <c r="C61" s="91" t="s">
        <v>371</v>
      </c>
      <c r="D61" s="2">
        <v>75</v>
      </c>
      <c r="E61" s="2">
        <v>75</v>
      </c>
      <c r="F61" s="2">
        <v>0</v>
      </c>
      <c r="G61" s="2">
        <v>75</v>
      </c>
      <c r="H61" s="2">
        <v>75</v>
      </c>
      <c r="I61" s="2">
        <f t="shared" si="0"/>
        <v>0</v>
      </c>
      <c r="J61" s="6">
        <f t="shared" si="5"/>
        <v>1</v>
      </c>
      <c r="K61" s="6">
        <f t="shared" si="6"/>
        <v>1</v>
      </c>
      <c r="L61" s="31" t="s">
        <v>394</v>
      </c>
    </row>
    <row r="62" spans="1:12" ht="60.75">
      <c r="A62" s="126" t="s">
        <v>488</v>
      </c>
      <c r="B62" s="127" t="s">
        <v>143</v>
      </c>
      <c r="C62" s="90" t="s">
        <v>371</v>
      </c>
      <c r="D62" s="3">
        <f>SUM(D64:D66)</f>
        <v>138</v>
      </c>
      <c r="E62" s="3">
        <f>SUM(E64:E66)</f>
        <v>138</v>
      </c>
      <c r="F62" s="3">
        <f>SUM(F64:F66)</f>
        <v>0</v>
      </c>
      <c r="G62" s="3">
        <f>SUM(G64:G66)</f>
        <v>138</v>
      </c>
      <c r="H62" s="3">
        <f>SUM(H64:H66)</f>
        <v>138</v>
      </c>
      <c r="I62" s="3">
        <f t="shared" si="0"/>
        <v>0</v>
      </c>
      <c r="J62" s="20">
        <f t="shared" si="5"/>
        <v>1</v>
      </c>
      <c r="K62" s="20">
        <f t="shared" si="6"/>
        <v>1</v>
      </c>
      <c r="L62" s="43"/>
    </row>
    <row r="63" spans="1:12" ht="27">
      <c r="A63" s="124"/>
      <c r="B63" s="125" t="s">
        <v>564</v>
      </c>
      <c r="C63" s="89" t="s">
        <v>371</v>
      </c>
      <c r="D63" s="2">
        <f>D62</f>
        <v>138</v>
      </c>
      <c r="E63" s="2">
        <f>E62</f>
        <v>138</v>
      </c>
      <c r="F63" s="2">
        <f>F62</f>
        <v>0</v>
      </c>
      <c r="G63" s="2">
        <f>G62</f>
        <v>138</v>
      </c>
      <c r="H63" s="2">
        <f>H62</f>
        <v>138</v>
      </c>
      <c r="I63" s="2">
        <f t="shared" si="0"/>
        <v>0</v>
      </c>
      <c r="J63" s="6">
        <f t="shared" si="5"/>
        <v>1</v>
      </c>
      <c r="K63" s="6">
        <f t="shared" si="6"/>
        <v>1</v>
      </c>
      <c r="L63" s="29"/>
    </row>
    <row r="64" spans="1:12" ht="40.5">
      <c r="A64" s="124"/>
      <c r="B64" s="123" t="s">
        <v>663</v>
      </c>
      <c r="C64" s="91" t="s">
        <v>371</v>
      </c>
      <c r="D64" s="8">
        <v>30</v>
      </c>
      <c r="E64" s="8">
        <v>30</v>
      </c>
      <c r="F64" s="8">
        <v>0</v>
      </c>
      <c r="G64" s="8">
        <v>30</v>
      </c>
      <c r="H64" s="8">
        <v>30</v>
      </c>
      <c r="I64" s="2">
        <f t="shared" si="0"/>
        <v>0</v>
      </c>
      <c r="J64" s="6">
        <f t="shared" si="5"/>
        <v>1</v>
      </c>
      <c r="K64" s="6">
        <f t="shared" si="6"/>
        <v>1</v>
      </c>
      <c r="L64" s="31" t="s">
        <v>659</v>
      </c>
    </row>
    <row r="65" spans="1:12" ht="40.5">
      <c r="A65" s="124"/>
      <c r="B65" s="123" t="s">
        <v>664</v>
      </c>
      <c r="C65" s="91" t="s">
        <v>371</v>
      </c>
      <c r="D65" s="8">
        <v>60</v>
      </c>
      <c r="E65" s="8">
        <v>60</v>
      </c>
      <c r="F65" s="2">
        <v>0</v>
      </c>
      <c r="G65" s="8">
        <v>60</v>
      </c>
      <c r="H65" s="8">
        <v>60</v>
      </c>
      <c r="I65" s="2">
        <f t="shared" si="0"/>
        <v>0</v>
      </c>
      <c r="J65" s="6">
        <f t="shared" si="5"/>
        <v>1</v>
      </c>
      <c r="K65" s="6">
        <f t="shared" si="6"/>
        <v>1</v>
      </c>
      <c r="L65" s="31" t="s">
        <v>395</v>
      </c>
    </row>
    <row r="66" spans="1:12" ht="60.75">
      <c r="A66" s="124"/>
      <c r="B66" s="123" t="s">
        <v>665</v>
      </c>
      <c r="C66" s="91" t="s">
        <v>371</v>
      </c>
      <c r="D66" s="8">
        <v>48</v>
      </c>
      <c r="E66" s="8">
        <v>48</v>
      </c>
      <c r="F66" s="2">
        <v>0</v>
      </c>
      <c r="G66" s="8">
        <v>48</v>
      </c>
      <c r="H66" s="8">
        <v>48</v>
      </c>
      <c r="I66" s="2">
        <f t="shared" si="0"/>
        <v>0</v>
      </c>
      <c r="J66" s="6">
        <f t="shared" si="5"/>
        <v>1</v>
      </c>
      <c r="K66" s="6">
        <f t="shared" si="6"/>
        <v>1</v>
      </c>
      <c r="L66" s="26" t="s">
        <v>396</v>
      </c>
    </row>
    <row r="67" spans="1:12" ht="40.5">
      <c r="A67" s="126" t="s">
        <v>489</v>
      </c>
      <c r="B67" s="127" t="s">
        <v>406</v>
      </c>
      <c r="C67" s="90" t="s">
        <v>371</v>
      </c>
      <c r="D67" s="3">
        <f>D69+D70+D71+D72+D73+D75+D76+D79+D80+D82+D86+D87+D88+D74+D81</f>
        <v>4128.750000000001</v>
      </c>
      <c r="E67" s="3">
        <f>E69+E70+E71+E72+E73+E75+E76+E79+E80+E82+E86+E87+E88+E74+E81</f>
        <v>3666.7610000000004</v>
      </c>
      <c r="F67" s="3">
        <f>F69+F70+F71+F72+F73+F75+F76+F79+F80+F82+F86+F87+F88+F74+F81</f>
        <v>0</v>
      </c>
      <c r="G67" s="3">
        <f>G69+G70+G71+G72+G73+G75+G76+G79+G80+G82+G86+G87+G88+G74+G81</f>
        <v>3666.7610000000004</v>
      </c>
      <c r="H67" s="3">
        <f>H69+H70+H71+H72+H73+H75+H76+H79+H80+H82+H86+H87+H88+H74+H81</f>
        <v>3666.7610000000004</v>
      </c>
      <c r="I67" s="3">
        <f t="shared" si="0"/>
        <v>-461.9890000000005</v>
      </c>
      <c r="J67" s="20">
        <f t="shared" si="5"/>
        <v>0.8881043899485316</v>
      </c>
      <c r="K67" s="20">
        <f t="shared" si="6"/>
        <v>0.8881043899485316</v>
      </c>
      <c r="L67" s="43"/>
    </row>
    <row r="68" spans="1:12" ht="27">
      <c r="A68" s="124"/>
      <c r="B68" s="125" t="s">
        <v>564</v>
      </c>
      <c r="C68" s="89" t="s">
        <v>371</v>
      </c>
      <c r="D68" s="2">
        <f>D67</f>
        <v>4128.750000000001</v>
      </c>
      <c r="E68" s="2">
        <f>E67</f>
        <v>3666.7610000000004</v>
      </c>
      <c r="F68" s="2">
        <f>F67</f>
        <v>0</v>
      </c>
      <c r="G68" s="2">
        <f>G67</f>
        <v>3666.7610000000004</v>
      </c>
      <c r="H68" s="2">
        <f>H67</f>
        <v>3666.7610000000004</v>
      </c>
      <c r="I68" s="2">
        <f t="shared" si="0"/>
        <v>-461.9890000000005</v>
      </c>
      <c r="J68" s="6">
        <f t="shared" si="5"/>
        <v>0.8881043899485316</v>
      </c>
      <c r="K68" s="6">
        <f t="shared" si="6"/>
        <v>0.8881043899485316</v>
      </c>
      <c r="L68" s="29"/>
    </row>
    <row r="69" spans="1:12" ht="87.75" customHeight="1">
      <c r="A69" s="124"/>
      <c r="B69" s="125" t="s">
        <v>516</v>
      </c>
      <c r="C69" s="91" t="s">
        <v>371</v>
      </c>
      <c r="D69" s="2">
        <v>180</v>
      </c>
      <c r="E69" s="2">
        <v>180</v>
      </c>
      <c r="F69" s="2">
        <v>0</v>
      </c>
      <c r="G69" s="2">
        <v>180</v>
      </c>
      <c r="H69" s="2">
        <v>180</v>
      </c>
      <c r="I69" s="2">
        <f t="shared" si="0"/>
        <v>0</v>
      </c>
      <c r="J69" s="6">
        <f t="shared" si="5"/>
        <v>1</v>
      </c>
      <c r="K69" s="6">
        <f t="shared" si="6"/>
        <v>1</v>
      </c>
      <c r="L69" s="31" t="s">
        <v>397</v>
      </c>
    </row>
    <row r="70" spans="1:12" ht="114" customHeight="1">
      <c r="A70" s="124"/>
      <c r="B70" s="125" t="s">
        <v>486</v>
      </c>
      <c r="C70" s="91" t="s">
        <v>371</v>
      </c>
      <c r="D70" s="2">
        <v>700</v>
      </c>
      <c r="E70" s="2">
        <v>658.766</v>
      </c>
      <c r="F70" s="2">
        <v>0</v>
      </c>
      <c r="G70" s="2">
        <v>658.766</v>
      </c>
      <c r="H70" s="2">
        <v>658.766</v>
      </c>
      <c r="I70" s="2">
        <f t="shared" si="0"/>
        <v>-41.23400000000004</v>
      </c>
      <c r="J70" s="6">
        <f t="shared" si="5"/>
        <v>0.9410942857142857</v>
      </c>
      <c r="K70" s="6">
        <f t="shared" si="6"/>
        <v>0.9410942857142857</v>
      </c>
      <c r="L70" s="31" t="s">
        <v>398</v>
      </c>
    </row>
    <row r="71" spans="1:12" ht="40.5">
      <c r="A71" s="124"/>
      <c r="B71" s="125" t="s">
        <v>100</v>
      </c>
      <c r="C71" s="91" t="s">
        <v>371</v>
      </c>
      <c r="D71" s="2">
        <v>120</v>
      </c>
      <c r="E71" s="2">
        <v>120</v>
      </c>
      <c r="F71" s="2">
        <v>0</v>
      </c>
      <c r="G71" s="2">
        <v>120</v>
      </c>
      <c r="H71" s="2">
        <v>120</v>
      </c>
      <c r="I71" s="2">
        <f t="shared" si="0"/>
        <v>0</v>
      </c>
      <c r="J71" s="6">
        <f t="shared" si="5"/>
        <v>1</v>
      </c>
      <c r="K71" s="6">
        <f t="shared" si="6"/>
        <v>1</v>
      </c>
      <c r="L71" s="31" t="s">
        <v>399</v>
      </c>
    </row>
    <row r="72" spans="1:12" ht="40.5">
      <c r="A72" s="124"/>
      <c r="B72" s="125" t="s">
        <v>49</v>
      </c>
      <c r="C72" s="91" t="s">
        <v>371</v>
      </c>
      <c r="D72" s="2">
        <v>1.404</v>
      </c>
      <c r="E72" s="2">
        <v>1.404</v>
      </c>
      <c r="F72" s="2">
        <v>0</v>
      </c>
      <c r="G72" s="2">
        <v>1.404</v>
      </c>
      <c r="H72" s="2">
        <v>1.404</v>
      </c>
      <c r="I72" s="2">
        <f t="shared" si="0"/>
        <v>0</v>
      </c>
      <c r="J72" s="6">
        <f t="shared" si="5"/>
        <v>1</v>
      </c>
      <c r="K72" s="6">
        <f t="shared" si="6"/>
        <v>1</v>
      </c>
      <c r="L72" s="31"/>
    </row>
    <row r="73" spans="1:12" ht="90">
      <c r="A73" s="124"/>
      <c r="B73" s="125" t="s">
        <v>101</v>
      </c>
      <c r="C73" s="91" t="s">
        <v>371</v>
      </c>
      <c r="D73" s="2">
        <v>250</v>
      </c>
      <c r="E73" s="2">
        <v>250</v>
      </c>
      <c r="F73" s="2">
        <v>0</v>
      </c>
      <c r="G73" s="2">
        <v>250</v>
      </c>
      <c r="H73" s="2">
        <v>250</v>
      </c>
      <c r="I73" s="2">
        <f aca="true" t="shared" si="7" ref="I73:I135">G73-D73</f>
        <v>0</v>
      </c>
      <c r="J73" s="6">
        <f t="shared" si="5"/>
        <v>1</v>
      </c>
      <c r="K73" s="6">
        <f t="shared" si="6"/>
        <v>1</v>
      </c>
      <c r="L73" s="26" t="s">
        <v>400</v>
      </c>
    </row>
    <row r="74" spans="1:12" ht="141.75">
      <c r="A74" s="124"/>
      <c r="B74" s="125" t="s">
        <v>401</v>
      </c>
      <c r="C74" s="91" t="s">
        <v>371</v>
      </c>
      <c r="D74" s="2">
        <v>1650</v>
      </c>
      <c r="E74" s="2">
        <v>1298</v>
      </c>
      <c r="F74" s="2">
        <v>0</v>
      </c>
      <c r="G74" s="2">
        <v>1298</v>
      </c>
      <c r="H74" s="2">
        <v>1298</v>
      </c>
      <c r="I74" s="2">
        <f t="shared" si="7"/>
        <v>-352</v>
      </c>
      <c r="J74" s="6">
        <f t="shared" si="5"/>
        <v>0.7866666666666666</v>
      </c>
      <c r="K74" s="6">
        <f t="shared" si="6"/>
        <v>0.7866666666666666</v>
      </c>
      <c r="L74" s="26" t="s">
        <v>402</v>
      </c>
    </row>
    <row r="75" spans="1:12" ht="141.75">
      <c r="A75" s="124"/>
      <c r="B75" s="125" t="s">
        <v>418</v>
      </c>
      <c r="C75" s="91" t="s">
        <v>371</v>
      </c>
      <c r="D75" s="2">
        <v>432.334</v>
      </c>
      <c r="E75" s="2">
        <v>432.334</v>
      </c>
      <c r="F75" s="2">
        <v>0</v>
      </c>
      <c r="G75" s="2">
        <v>432.334</v>
      </c>
      <c r="H75" s="2">
        <v>432.334</v>
      </c>
      <c r="I75" s="2">
        <f t="shared" si="7"/>
        <v>0</v>
      </c>
      <c r="J75" s="6">
        <f t="shared" si="5"/>
        <v>1</v>
      </c>
      <c r="K75" s="6">
        <f t="shared" si="6"/>
        <v>1</v>
      </c>
      <c r="L75" s="31" t="s">
        <v>510</v>
      </c>
    </row>
    <row r="76" spans="1:12" ht="60.75">
      <c r="A76" s="124"/>
      <c r="B76" s="125" t="s">
        <v>16</v>
      </c>
      <c r="C76" s="91" t="s">
        <v>371</v>
      </c>
      <c r="D76" s="2">
        <f>D77+D78</f>
        <v>210</v>
      </c>
      <c r="E76" s="2">
        <f>E77+E78</f>
        <v>210</v>
      </c>
      <c r="F76" s="2">
        <f>F77+F78</f>
        <v>0</v>
      </c>
      <c r="G76" s="2">
        <f>G77+G78</f>
        <v>210</v>
      </c>
      <c r="H76" s="2">
        <f>H77+H78</f>
        <v>210</v>
      </c>
      <c r="I76" s="2">
        <f t="shared" si="7"/>
        <v>0</v>
      </c>
      <c r="J76" s="6">
        <f t="shared" si="5"/>
        <v>1</v>
      </c>
      <c r="K76" s="6">
        <f t="shared" si="6"/>
        <v>1</v>
      </c>
      <c r="L76" s="42"/>
    </row>
    <row r="77" spans="1:12" ht="36">
      <c r="A77" s="124"/>
      <c r="B77" s="125" t="s">
        <v>560</v>
      </c>
      <c r="C77" s="91" t="s">
        <v>371</v>
      </c>
      <c r="D77" s="2">
        <v>7</v>
      </c>
      <c r="E77" s="2">
        <v>7</v>
      </c>
      <c r="F77" s="2">
        <v>0</v>
      </c>
      <c r="G77" s="2">
        <v>7</v>
      </c>
      <c r="H77" s="2">
        <v>7</v>
      </c>
      <c r="I77" s="2">
        <f t="shared" si="7"/>
        <v>0</v>
      </c>
      <c r="J77" s="6">
        <f aca="true" t="shared" si="8" ref="J77:J96">G77/D77</f>
        <v>1</v>
      </c>
      <c r="K77" s="6">
        <f aca="true" t="shared" si="9" ref="K77:K96">E77/D77</f>
        <v>1</v>
      </c>
      <c r="L77" s="26" t="s">
        <v>0</v>
      </c>
    </row>
    <row r="78" spans="1:12" ht="36">
      <c r="A78" s="124"/>
      <c r="B78" s="125" t="s">
        <v>561</v>
      </c>
      <c r="C78" s="91" t="s">
        <v>371</v>
      </c>
      <c r="D78" s="2">
        <v>203</v>
      </c>
      <c r="E78" s="2">
        <v>203</v>
      </c>
      <c r="F78" s="2">
        <v>0</v>
      </c>
      <c r="G78" s="2">
        <v>203</v>
      </c>
      <c r="H78" s="2">
        <v>203</v>
      </c>
      <c r="I78" s="2">
        <f t="shared" si="7"/>
        <v>0</v>
      </c>
      <c r="J78" s="6">
        <f t="shared" si="8"/>
        <v>1</v>
      </c>
      <c r="K78" s="6">
        <f t="shared" si="9"/>
        <v>1</v>
      </c>
      <c r="L78" s="26" t="s">
        <v>1</v>
      </c>
    </row>
    <row r="79" spans="1:12" ht="40.5">
      <c r="A79" s="124"/>
      <c r="B79" s="125" t="s">
        <v>291</v>
      </c>
      <c r="C79" s="91" t="s">
        <v>371</v>
      </c>
      <c r="D79" s="2">
        <v>2.457</v>
      </c>
      <c r="E79" s="2">
        <v>2.457</v>
      </c>
      <c r="F79" s="2">
        <v>0</v>
      </c>
      <c r="G79" s="2">
        <v>2.457</v>
      </c>
      <c r="H79" s="2">
        <v>2.457</v>
      </c>
      <c r="I79" s="2">
        <f t="shared" si="7"/>
        <v>0</v>
      </c>
      <c r="J79" s="6">
        <f t="shared" si="8"/>
        <v>1</v>
      </c>
      <c r="K79" s="6">
        <f t="shared" si="9"/>
        <v>1</v>
      </c>
      <c r="L79" s="29"/>
    </row>
    <row r="80" spans="1:12" ht="77.25" customHeight="1">
      <c r="A80" s="124"/>
      <c r="B80" s="125" t="s">
        <v>222</v>
      </c>
      <c r="C80" s="91" t="s">
        <v>371</v>
      </c>
      <c r="D80" s="2">
        <v>100</v>
      </c>
      <c r="E80" s="2">
        <v>45</v>
      </c>
      <c r="F80" s="2">
        <v>0</v>
      </c>
      <c r="G80" s="2">
        <v>45</v>
      </c>
      <c r="H80" s="2">
        <v>45</v>
      </c>
      <c r="I80" s="2">
        <f t="shared" si="7"/>
        <v>-55</v>
      </c>
      <c r="J80" s="6">
        <f t="shared" si="8"/>
        <v>0.45</v>
      </c>
      <c r="K80" s="6">
        <f t="shared" si="9"/>
        <v>0.45</v>
      </c>
      <c r="L80" s="26" t="s">
        <v>2</v>
      </c>
    </row>
    <row r="81" spans="1:12" ht="54">
      <c r="A81" s="124"/>
      <c r="B81" s="125" t="s">
        <v>3</v>
      </c>
      <c r="C81" s="91" t="s">
        <v>371</v>
      </c>
      <c r="D81" s="2">
        <v>11.692</v>
      </c>
      <c r="E81" s="2">
        <v>0</v>
      </c>
      <c r="F81" s="2">
        <v>0</v>
      </c>
      <c r="G81" s="2">
        <v>0</v>
      </c>
      <c r="H81" s="2">
        <v>0</v>
      </c>
      <c r="I81" s="2">
        <f t="shared" si="7"/>
        <v>-11.692</v>
      </c>
      <c r="J81" s="6">
        <f t="shared" si="8"/>
        <v>0</v>
      </c>
      <c r="K81" s="6">
        <f t="shared" si="9"/>
        <v>0</v>
      </c>
      <c r="L81" s="31" t="s">
        <v>4</v>
      </c>
    </row>
    <row r="82" spans="1:12" ht="60.75">
      <c r="A82" s="124"/>
      <c r="B82" s="125" t="s">
        <v>281</v>
      </c>
      <c r="C82" s="91" t="s">
        <v>371</v>
      </c>
      <c r="D82" s="2">
        <f>SUM(D83:D85)</f>
        <v>261.8</v>
      </c>
      <c r="E82" s="2">
        <f>SUM(E83:E85)</f>
        <v>259.8</v>
      </c>
      <c r="F82" s="2">
        <f>SUM(F83:F85)</f>
        <v>0</v>
      </c>
      <c r="G82" s="2">
        <f>SUM(G83:G85)</f>
        <v>259.8</v>
      </c>
      <c r="H82" s="2">
        <f>SUM(H83:H85)</f>
        <v>259.8</v>
      </c>
      <c r="I82" s="2">
        <f t="shared" si="7"/>
        <v>-2</v>
      </c>
      <c r="J82" s="6">
        <f t="shared" si="8"/>
        <v>0.9923605805958747</v>
      </c>
      <c r="K82" s="6">
        <f t="shared" si="9"/>
        <v>0.9923605805958747</v>
      </c>
      <c r="L82" s="31" t="s">
        <v>5</v>
      </c>
    </row>
    <row r="83" spans="1:12" ht="27">
      <c r="A83" s="124"/>
      <c r="B83" s="125" t="s">
        <v>372</v>
      </c>
      <c r="C83" s="91" t="s">
        <v>371</v>
      </c>
      <c r="D83" s="2">
        <v>133.4</v>
      </c>
      <c r="E83" s="2">
        <v>131.4</v>
      </c>
      <c r="F83" s="2">
        <v>0</v>
      </c>
      <c r="G83" s="2">
        <v>131.4</v>
      </c>
      <c r="H83" s="2">
        <v>131.4</v>
      </c>
      <c r="I83" s="2">
        <f t="shared" si="7"/>
        <v>-2</v>
      </c>
      <c r="J83" s="6">
        <f t="shared" si="8"/>
        <v>0.9850074962518741</v>
      </c>
      <c r="K83" s="6">
        <f t="shared" si="9"/>
        <v>0.9850074962518741</v>
      </c>
      <c r="L83" s="31"/>
    </row>
    <row r="84" spans="1:12" ht="27">
      <c r="A84" s="124"/>
      <c r="B84" s="125" t="s">
        <v>520</v>
      </c>
      <c r="C84" s="91" t="s">
        <v>371</v>
      </c>
      <c r="D84" s="2">
        <v>36</v>
      </c>
      <c r="E84" s="2">
        <v>36</v>
      </c>
      <c r="F84" s="2">
        <v>0</v>
      </c>
      <c r="G84" s="2">
        <v>36</v>
      </c>
      <c r="H84" s="2">
        <v>36</v>
      </c>
      <c r="I84" s="2">
        <f t="shared" si="7"/>
        <v>0</v>
      </c>
      <c r="J84" s="6">
        <f t="shared" si="8"/>
        <v>1</v>
      </c>
      <c r="K84" s="6">
        <f t="shared" si="9"/>
        <v>1</v>
      </c>
      <c r="L84" s="31"/>
    </row>
    <row r="85" spans="1:12" ht="27">
      <c r="A85" s="124"/>
      <c r="B85" s="125" t="s">
        <v>373</v>
      </c>
      <c r="C85" s="91" t="s">
        <v>371</v>
      </c>
      <c r="D85" s="2">
        <v>92.4</v>
      </c>
      <c r="E85" s="2">
        <v>92.4</v>
      </c>
      <c r="F85" s="2">
        <v>0</v>
      </c>
      <c r="G85" s="2">
        <v>92.4</v>
      </c>
      <c r="H85" s="2">
        <v>92.4</v>
      </c>
      <c r="I85" s="2">
        <f t="shared" si="7"/>
        <v>0</v>
      </c>
      <c r="J85" s="6">
        <f t="shared" si="8"/>
        <v>1</v>
      </c>
      <c r="K85" s="6">
        <f t="shared" si="9"/>
        <v>1</v>
      </c>
      <c r="L85" s="31"/>
    </row>
    <row r="86" spans="1:12" ht="40.5">
      <c r="A86" s="124"/>
      <c r="B86" s="125" t="s">
        <v>409</v>
      </c>
      <c r="C86" s="91" t="s">
        <v>371</v>
      </c>
      <c r="D86" s="2">
        <v>3.063</v>
      </c>
      <c r="E86" s="2">
        <v>3</v>
      </c>
      <c r="F86" s="2">
        <v>0</v>
      </c>
      <c r="G86" s="2">
        <v>3</v>
      </c>
      <c r="H86" s="2">
        <v>3</v>
      </c>
      <c r="I86" s="2">
        <f t="shared" si="7"/>
        <v>-0.06300000000000017</v>
      </c>
      <c r="J86" s="6">
        <f t="shared" si="8"/>
        <v>0.9794319294809011</v>
      </c>
      <c r="K86" s="6">
        <f t="shared" si="9"/>
        <v>0.9794319294809011</v>
      </c>
      <c r="L86" s="31"/>
    </row>
    <row r="87" spans="1:12" ht="81">
      <c r="A87" s="124"/>
      <c r="B87" s="125" t="s">
        <v>282</v>
      </c>
      <c r="C87" s="91" t="s">
        <v>371</v>
      </c>
      <c r="D87" s="2">
        <v>124</v>
      </c>
      <c r="E87" s="2">
        <v>124</v>
      </c>
      <c r="F87" s="2">
        <v>0</v>
      </c>
      <c r="G87" s="2">
        <v>124</v>
      </c>
      <c r="H87" s="2">
        <v>124</v>
      </c>
      <c r="I87" s="2">
        <f t="shared" si="7"/>
        <v>0</v>
      </c>
      <c r="J87" s="6">
        <f t="shared" si="8"/>
        <v>1</v>
      </c>
      <c r="K87" s="6">
        <f t="shared" si="9"/>
        <v>1</v>
      </c>
      <c r="L87" s="26" t="s">
        <v>6</v>
      </c>
    </row>
    <row r="88" spans="1:12" ht="121.5">
      <c r="A88" s="124"/>
      <c r="B88" s="125" t="s">
        <v>511</v>
      </c>
      <c r="C88" s="91" t="s">
        <v>371</v>
      </c>
      <c r="D88" s="2">
        <v>82</v>
      </c>
      <c r="E88" s="2">
        <v>82</v>
      </c>
      <c r="F88" s="2">
        <v>0</v>
      </c>
      <c r="G88" s="2">
        <v>82</v>
      </c>
      <c r="H88" s="2">
        <v>82</v>
      </c>
      <c r="I88" s="2">
        <f t="shared" si="7"/>
        <v>0</v>
      </c>
      <c r="J88" s="6">
        <f t="shared" si="8"/>
        <v>1</v>
      </c>
      <c r="K88" s="6">
        <f t="shared" si="9"/>
        <v>1</v>
      </c>
      <c r="L88" s="26" t="s">
        <v>7</v>
      </c>
    </row>
    <row r="89" spans="1:12" ht="40.5">
      <c r="A89" s="126" t="s">
        <v>490</v>
      </c>
      <c r="B89" s="127" t="s">
        <v>144</v>
      </c>
      <c r="C89" s="90" t="s">
        <v>371</v>
      </c>
      <c r="D89" s="3">
        <f>SUM(D91:D93)</f>
        <v>3815.804</v>
      </c>
      <c r="E89" s="3">
        <f>SUM(E91:E93)</f>
        <v>3815.804</v>
      </c>
      <c r="F89" s="3">
        <f>SUM(F91:F93)</f>
        <v>0</v>
      </c>
      <c r="G89" s="3">
        <f>SUM(G91:G93)</f>
        <v>3815.804</v>
      </c>
      <c r="H89" s="3">
        <f>SUM(H91:H93)</f>
        <v>3815.804</v>
      </c>
      <c r="I89" s="3">
        <f t="shared" si="7"/>
        <v>0</v>
      </c>
      <c r="J89" s="20">
        <f t="shared" si="8"/>
        <v>1</v>
      </c>
      <c r="K89" s="20">
        <f t="shared" si="9"/>
        <v>1</v>
      </c>
      <c r="L89" s="43"/>
    </row>
    <row r="90" spans="1:12" ht="27">
      <c r="A90" s="124"/>
      <c r="B90" s="125" t="s">
        <v>564</v>
      </c>
      <c r="C90" s="89" t="s">
        <v>371</v>
      </c>
      <c r="D90" s="2">
        <f>D89</f>
        <v>3815.804</v>
      </c>
      <c r="E90" s="2">
        <f>E89</f>
        <v>3815.804</v>
      </c>
      <c r="F90" s="2">
        <f>F89</f>
        <v>0</v>
      </c>
      <c r="G90" s="2">
        <f>G89</f>
        <v>3815.804</v>
      </c>
      <c r="H90" s="2">
        <f>H89</f>
        <v>3815.804</v>
      </c>
      <c r="I90" s="2">
        <f t="shared" si="7"/>
        <v>0</v>
      </c>
      <c r="J90" s="6">
        <f t="shared" si="8"/>
        <v>1</v>
      </c>
      <c r="K90" s="6">
        <f t="shared" si="9"/>
        <v>1</v>
      </c>
      <c r="L90" s="29"/>
    </row>
    <row r="91" spans="1:12" ht="121.5">
      <c r="A91" s="124"/>
      <c r="B91" s="125" t="s">
        <v>89</v>
      </c>
      <c r="C91" s="91" t="s">
        <v>371</v>
      </c>
      <c r="D91" s="2">
        <v>1367.297</v>
      </c>
      <c r="E91" s="2">
        <v>1367.297</v>
      </c>
      <c r="F91" s="2">
        <v>0</v>
      </c>
      <c r="G91" s="2">
        <v>1367.297</v>
      </c>
      <c r="H91" s="2">
        <v>1367.297</v>
      </c>
      <c r="I91" s="2">
        <f t="shared" si="7"/>
        <v>0</v>
      </c>
      <c r="J91" s="6">
        <f t="shared" si="8"/>
        <v>1</v>
      </c>
      <c r="K91" s="6">
        <f t="shared" si="9"/>
        <v>1</v>
      </c>
      <c r="L91" s="26" t="s">
        <v>512</v>
      </c>
    </row>
    <row r="92" spans="1:12" ht="40.5">
      <c r="A92" s="124"/>
      <c r="B92" s="125" t="s">
        <v>513</v>
      </c>
      <c r="C92" s="91" t="s">
        <v>371</v>
      </c>
      <c r="D92" s="2">
        <v>599.388</v>
      </c>
      <c r="E92" s="2">
        <v>599.388</v>
      </c>
      <c r="F92" s="2">
        <v>0</v>
      </c>
      <c r="G92" s="2">
        <v>599.388</v>
      </c>
      <c r="H92" s="2">
        <v>599.388</v>
      </c>
      <c r="I92" s="2">
        <f t="shared" si="7"/>
        <v>0</v>
      </c>
      <c r="J92" s="6">
        <f t="shared" si="8"/>
        <v>1</v>
      </c>
      <c r="K92" s="6">
        <f t="shared" si="9"/>
        <v>1</v>
      </c>
      <c r="L92" s="26" t="s">
        <v>256</v>
      </c>
    </row>
    <row r="93" spans="1:12" ht="55.5" customHeight="1">
      <c r="A93" s="124"/>
      <c r="B93" s="125" t="s">
        <v>90</v>
      </c>
      <c r="C93" s="91" t="s">
        <v>371</v>
      </c>
      <c r="D93" s="2">
        <v>1849.119</v>
      </c>
      <c r="E93" s="2">
        <v>1849.119</v>
      </c>
      <c r="F93" s="2">
        <v>0</v>
      </c>
      <c r="G93" s="2">
        <v>1849.119</v>
      </c>
      <c r="H93" s="2">
        <v>1849.119</v>
      </c>
      <c r="I93" s="2">
        <f t="shared" si="7"/>
        <v>0</v>
      </c>
      <c r="J93" s="6">
        <f t="shared" si="8"/>
        <v>1</v>
      </c>
      <c r="K93" s="6">
        <f t="shared" si="9"/>
        <v>1</v>
      </c>
      <c r="L93" s="26" t="s">
        <v>8</v>
      </c>
    </row>
    <row r="94" spans="1:12" ht="40.5">
      <c r="A94" s="126" t="s">
        <v>491</v>
      </c>
      <c r="B94" s="127" t="s">
        <v>423</v>
      </c>
      <c r="C94" s="90" t="s">
        <v>371</v>
      </c>
      <c r="D94" s="3">
        <f>SUM(D96:D125)</f>
        <v>516.6</v>
      </c>
      <c r="E94" s="3">
        <f>SUM(E96:E125)</f>
        <v>516.6</v>
      </c>
      <c r="F94" s="3">
        <f>SUM(F96:F125)</f>
        <v>0</v>
      </c>
      <c r="G94" s="3">
        <f>SUM(G96:G125)</f>
        <v>516.6</v>
      </c>
      <c r="H94" s="3">
        <f>SUM(H96:H125)</f>
        <v>516.6</v>
      </c>
      <c r="I94" s="3">
        <f t="shared" si="7"/>
        <v>0</v>
      </c>
      <c r="J94" s="20">
        <f t="shared" si="8"/>
        <v>1</v>
      </c>
      <c r="K94" s="20">
        <f t="shared" si="9"/>
        <v>1</v>
      </c>
      <c r="L94" s="43"/>
    </row>
    <row r="95" spans="1:12" ht="27">
      <c r="A95" s="124"/>
      <c r="B95" s="125" t="s">
        <v>564</v>
      </c>
      <c r="C95" s="89" t="s">
        <v>371</v>
      </c>
      <c r="D95" s="2">
        <f>D94</f>
        <v>516.6</v>
      </c>
      <c r="E95" s="2">
        <f>E94</f>
        <v>516.6</v>
      </c>
      <c r="F95" s="2">
        <f>F94</f>
        <v>0</v>
      </c>
      <c r="G95" s="2">
        <f>G94</f>
        <v>516.6</v>
      </c>
      <c r="H95" s="2">
        <f>H94</f>
        <v>516.6</v>
      </c>
      <c r="I95" s="2">
        <f t="shared" si="7"/>
        <v>0</v>
      </c>
      <c r="J95" s="6">
        <f t="shared" si="8"/>
        <v>1</v>
      </c>
      <c r="K95" s="6">
        <f t="shared" si="9"/>
        <v>1</v>
      </c>
      <c r="L95" s="29"/>
    </row>
    <row r="96" spans="1:12" ht="60.75">
      <c r="A96" s="124"/>
      <c r="B96" s="125" t="s">
        <v>521</v>
      </c>
      <c r="C96" s="91" t="s">
        <v>371</v>
      </c>
      <c r="D96" s="2">
        <v>15</v>
      </c>
      <c r="E96" s="2">
        <v>15</v>
      </c>
      <c r="F96" s="2">
        <v>0</v>
      </c>
      <c r="G96" s="2">
        <v>15</v>
      </c>
      <c r="H96" s="2">
        <v>15</v>
      </c>
      <c r="I96" s="2">
        <f t="shared" si="7"/>
        <v>0</v>
      </c>
      <c r="J96" s="6">
        <f t="shared" si="8"/>
        <v>1</v>
      </c>
      <c r="K96" s="6">
        <f t="shared" si="9"/>
        <v>1</v>
      </c>
      <c r="L96" s="42"/>
    </row>
    <row r="97" spans="1:12" ht="40.5">
      <c r="A97" s="124"/>
      <c r="B97" s="125" t="s">
        <v>682</v>
      </c>
      <c r="C97" s="91"/>
      <c r="D97" s="2"/>
      <c r="E97" s="2"/>
      <c r="F97" s="2"/>
      <c r="G97" s="2"/>
      <c r="H97" s="2"/>
      <c r="I97" s="2">
        <f t="shared" si="7"/>
        <v>0</v>
      </c>
      <c r="J97" s="6"/>
      <c r="K97" s="6"/>
      <c r="L97" s="42"/>
    </row>
    <row r="98" spans="1:12" ht="40.5">
      <c r="A98" s="124"/>
      <c r="B98" s="125" t="s">
        <v>483</v>
      </c>
      <c r="C98" s="91" t="s">
        <v>371</v>
      </c>
      <c r="D98" s="2">
        <v>10</v>
      </c>
      <c r="E98" s="2">
        <v>10</v>
      </c>
      <c r="F98" s="2">
        <v>0</v>
      </c>
      <c r="G98" s="2">
        <v>10</v>
      </c>
      <c r="H98" s="2">
        <v>10</v>
      </c>
      <c r="I98" s="2">
        <f t="shared" si="7"/>
        <v>0</v>
      </c>
      <c r="J98" s="6">
        <f>G98/D98</f>
        <v>1</v>
      </c>
      <c r="K98" s="6">
        <f>E98/D98</f>
        <v>1</v>
      </c>
      <c r="L98" s="44"/>
    </row>
    <row r="99" spans="1:12" ht="40.5">
      <c r="A99" s="124"/>
      <c r="B99" s="125" t="s">
        <v>246</v>
      </c>
      <c r="C99" s="91" t="s">
        <v>371</v>
      </c>
      <c r="D99" s="2">
        <v>6</v>
      </c>
      <c r="E99" s="2">
        <v>6</v>
      </c>
      <c r="F99" s="2">
        <v>0</v>
      </c>
      <c r="G99" s="2">
        <v>6</v>
      </c>
      <c r="H99" s="2">
        <v>6</v>
      </c>
      <c r="I99" s="2">
        <f t="shared" si="7"/>
        <v>0</v>
      </c>
      <c r="J99" s="6">
        <f>G99/D99</f>
        <v>1</v>
      </c>
      <c r="K99" s="6">
        <f>E99/D99</f>
        <v>1</v>
      </c>
      <c r="L99" s="44"/>
    </row>
    <row r="100" spans="1:12" ht="60.75">
      <c r="A100" s="124"/>
      <c r="B100" s="125" t="s">
        <v>519</v>
      </c>
      <c r="C100" s="91" t="s">
        <v>371</v>
      </c>
      <c r="D100" s="2">
        <v>15</v>
      </c>
      <c r="E100" s="2">
        <v>15</v>
      </c>
      <c r="F100" s="2">
        <v>0</v>
      </c>
      <c r="G100" s="2">
        <v>15</v>
      </c>
      <c r="H100" s="2">
        <v>15</v>
      </c>
      <c r="I100" s="2">
        <f t="shared" si="7"/>
        <v>0</v>
      </c>
      <c r="J100" s="6">
        <f>G100/D100</f>
        <v>1</v>
      </c>
      <c r="K100" s="6">
        <f>E100/D100</f>
        <v>1</v>
      </c>
      <c r="L100" s="44"/>
    </row>
    <row r="101" spans="1:12" ht="40.5">
      <c r="A101" s="124"/>
      <c r="B101" s="125" t="s">
        <v>498</v>
      </c>
      <c r="C101" s="91" t="s">
        <v>371</v>
      </c>
      <c r="D101" s="2">
        <v>10</v>
      </c>
      <c r="E101" s="2">
        <v>10</v>
      </c>
      <c r="F101" s="2">
        <v>0</v>
      </c>
      <c r="G101" s="2">
        <v>10</v>
      </c>
      <c r="H101" s="2">
        <v>10</v>
      </c>
      <c r="I101" s="2">
        <f t="shared" si="7"/>
        <v>0</v>
      </c>
      <c r="J101" s="6">
        <f>G101/D101</f>
        <v>1</v>
      </c>
      <c r="K101" s="6">
        <f>E101/D101</f>
        <v>1</v>
      </c>
      <c r="L101" s="42"/>
    </row>
    <row r="102" spans="1:12" ht="27">
      <c r="A102" s="124"/>
      <c r="B102" s="125" t="s">
        <v>484</v>
      </c>
      <c r="C102" s="91" t="s">
        <v>371</v>
      </c>
      <c r="D102" s="2">
        <v>40</v>
      </c>
      <c r="E102" s="2">
        <v>40</v>
      </c>
      <c r="F102" s="2">
        <v>0</v>
      </c>
      <c r="G102" s="2">
        <v>40</v>
      </c>
      <c r="H102" s="2">
        <v>40</v>
      </c>
      <c r="I102" s="2">
        <f t="shared" si="7"/>
        <v>0</v>
      </c>
      <c r="J102" s="6">
        <f>G102/D102</f>
        <v>1</v>
      </c>
      <c r="K102" s="6">
        <f>E102/D102</f>
        <v>1</v>
      </c>
      <c r="L102" s="42"/>
    </row>
    <row r="103" spans="1:12" ht="40.5">
      <c r="A103" s="124"/>
      <c r="B103" s="125" t="s">
        <v>9</v>
      </c>
      <c r="C103" s="91" t="s">
        <v>371</v>
      </c>
      <c r="D103" s="2"/>
      <c r="E103" s="2"/>
      <c r="F103" s="2"/>
      <c r="G103" s="2"/>
      <c r="H103" s="2"/>
      <c r="I103" s="2">
        <f t="shared" si="7"/>
        <v>0</v>
      </c>
      <c r="J103" s="6"/>
      <c r="K103" s="6"/>
      <c r="L103" s="42"/>
    </row>
    <row r="104" spans="1:12" ht="40.5">
      <c r="A104" s="124"/>
      <c r="B104" s="125" t="s">
        <v>73</v>
      </c>
      <c r="C104" s="91" t="s">
        <v>371</v>
      </c>
      <c r="D104" s="2">
        <v>0</v>
      </c>
      <c r="E104" s="2">
        <v>0</v>
      </c>
      <c r="F104" s="2">
        <v>0</v>
      </c>
      <c r="G104" s="2">
        <v>0</v>
      </c>
      <c r="H104" s="2">
        <v>0</v>
      </c>
      <c r="I104" s="2">
        <f t="shared" si="7"/>
        <v>0</v>
      </c>
      <c r="J104" s="6"/>
      <c r="K104" s="6"/>
      <c r="L104" s="45"/>
    </row>
    <row r="105" spans="1:12" ht="27">
      <c r="A105" s="124"/>
      <c r="B105" s="125" t="s">
        <v>74</v>
      </c>
      <c r="C105" s="91" t="s">
        <v>371</v>
      </c>
      <c r="D105" s="2">
        <v>15</v>
      </c>
      <c r="E105" s="2">
        <v>15</v>
      </c>
      <c r="F105" s="2">
        <v>0</v>
      </c>
      <c r="G105" s="2">
        <v>15</v>
      </c>
      <c r="H105" s="2">
        <v>15</v>
      </c>
      <c r="I105" s="2">
        <f t="shared" si="7"/>
        <v>0</v>
      </c>
      <c r="J105" s="6">
        <f aca="true" t="shared" si="10" ref="J105:J115">G105/D105</f>
        <v>1</v>
      </c>
      <c r="K105" s="6">
        <f aca="true" t="shared" si="11" ref="K105:K115">E105/D105</f>
        <v>1</v>
      </c>
      <c r="L105" s="45"/>
    </row>
    <row r="106" spans="1:12" ht="40.5">
      <c r="A106" s="124"/>
      <c r="B106" s="125" t="s">
        <v>412</v>
      </c>
      <c r="C106" s="91" t="s">
        <v>371</v>
      </c>
      <c r="D106" s="2">
        <v>15</v>
      </c>
      <c r="E106" s="2">
        <v>15</v>
      </c>
      <c r="F106" s="2">
        <v>0</v>
      </c>
      <c r="G106" s="2">
        <v>15</v>
      </c>
      <c r="H106" s="2">
        <v>15</v>
      </c>
      <c r="I106" s="2">
        <f t="shared" si="7"/>
        <v>0</v>
      </c>
      <c r="J106" s="6">
        <f t="shared" si="10"/>
        <v>1</v>
      </c>
      <c r="K106" s="6">
        <f t="shared" si="11"/>
        <v>1</v>
      </c>
      <c r="L106" s="45"/>
    </row>
    <row r="107" spans="1:12" ht="101.25">
      <c r="A107" s="124"/>
      <c r="B107" s="125" t="s">
        <v>403</v>
      </c>
      <c r="C107" s="91" t="s">
        <v>371</v>
      </c>
      <c r="D107" s="2">
        <v>50</v>
      </c>
      <c r="E107" s="2">
        <v>50</v>
      </c>
      <c r="F107" s="2">
        <v>0</v>
      </c>
      <c r="G107" s="2">
        <v>50</v>
      </c>
      <c r="H107" s="2">
        <v>50</v>
      </c>
      <c r="I107" s="2">
        <f t="shared" si="7"/>
        <v>0</v>
      </c>
      <c r="J107" s="6">
        <f t="shared" si="10"/>
        <v>1</v>
      </c>
      <c r="K107" s="6">
        <f t="shared" si="11"/>
        <v>1</v>
      </c>
      <c r="L107" s="45"/>
    </row>
    <row r="108" spans="1:12" ht="60.75">
      <c r="A108" s="124"/>
      <c r="B108" s="125" t="s">
        <v>147</v>
      </c>
      <c r="C108" s="91" t="s">
        <v>371</v>
      </c>
      <c r="D108" s="2">
        <v>60</v>
      </c>
      <c r="E108" s="2">
        <v>60</v>
      </c>
      <c r="F108" s="2">
        <v>0</v>
      </c>
      <c r="G108" s="2">
        <v>60</v>
      </c>
      <c r="H108" s="2">
        <v>60</v>
      </c>
      <c r="I108" s="2">
        <f t="shared" si="7"/>
        <v>0</v>
      </c>
      <c r="J108" s="6">
        <f t="shared" si="10"/>
        <v>1</v>
      </c>
      <c r="K108" s="6">
        <f t="shared" si="11"/>
        <v>1</v>
      </c>
      <c r="L108" s="45"/>
    </row>
    <row r="109" spans="1:12" ht="40.5">
      <c r="A109" s="124"/>
      <c r="B109" s="125" t="s">
        <v>683</v>
      </c>
      <c r="C109" s="91" t="s">
        <v>371</v>
      </c>
      <c r="D109" s="2">
        <v>20</v>
      </c>
      <c r="E109" s="2">
        <v>20</v>
      </c>
      <c r="F109" s="2">
        <v>0</v>
      </c>
      <c r="G109" s="2">
        <v>20</v>
      </c>
      <c r="H109" s="2">
        <v>20</v>
      </c>
      <c r="I109" s="2">
        <f t="shared" si="7"/>
        <v>0</v>
      </c>
      <c r="J109" s="6">
        <f t="shared" si="10"/>
        <v>1</v>
      </c>
      <c r="K109" s="6">
        <f t="shared" si="11"/>
        <v>1</v>
      </c>
      <c r="L109" s="45"/>
    </row>
    <row r="110" spans="1:12" ht="40.5">
      <c r="A110" s="124"/>
      <c r="B110" s="125" t="s">
        <v>247</v>
      </c>
      <c r="C110" s="91" t="s">
        <v>371</v>
      </c>
      <c r="D110" s="2">
        <v>33</v>
      </c>
      <c r="E110" s="2">
        <v>33</v>
      </c>
      <c r="F110" s="2">
        <v>0</v>
      </c>
      <c r="G110" s="2">
        <v>33</v>
      </c>
      <c r="H110" s="2">
        <v>33</v>
      </c>
      <c r="I110" s="2">
        <f t="shared" si="7"/>
        <v>0</v>
      </c>
      <c r="J110" s="6">
        <f t="shared" si="10"/>
        <v>1</v>
      </c>
      <c r="K110" s="6">
        <f t="shared" si="11"/>
        <v>1</v>
      </c>
      <c r="L110" s="42"/>
    </row>
    <row r="111" spans="1:12" ht="40.5">
      <c r="A111" s="124"/>
      <c r="B111" s="125" t="s">
        <v>98</v>
      </c>
      <c r="C111" s="91" t="s">
        <v>371</v>
      </c>
      <c r="D111" s="2">
        <v>5</v>
      </c>
      <c r="E111" s="2">
        <v>5</v>
      </c>
      <c r="F111" s="2">
        <v>0</v>
      </c>
      <c r="G111" s="2">
        <v>5</v>
      </c>
      <c r="H111" s="2">
        <v>5</v>
      </c>
      <c r="I111" s="2">
        <f t="shared" si="7"/>
        <v>0</v>
      </c>
      <c r="J111" s="6">
        <f t="shared" si="10"/>
        <v>1</v>
      </c>
      <c r="K111" s="6">
        <f t="shared" si="11"/>
        <v>1</v>
      </c>
      <c r="L111" s="42"/>
    </row>
    <row r="112" spans="1:12" ht="40.5">
      <c r="A112" s="124"/>
      <c r="B112" s="125" t="s">
        <v>99</v>
      </c>
      <c r="C112" s="91" t="s">
        <v>371</v>
      </c>
      <c r="D112" s="2">
        <v>3</v>
      </c>
      <c r="E112" s="2">
        <v>3</v>
      </c>
      <c r="F112" s="2">
        <v>0</v>
      </c>
      <c r="G112" s="2">
        <v>3</v>
      </c>
      <c r="H112" s="2">
        <v>3</v>
      </c>
      <c r="I112" s="2">
        <f t="shared" si="7"/>
        <v>0</v>
      </c>
      <c r="J112" s="6">
        <f t="shared" si="10"/>
        <v>1</v>
      </c>
      <c r="K112" s="6">
        <f t="shared" si="11"/>
        <v>1</v>
      </c>
      <c r="L112" s="42"/>
    </row>
    <row r="113" spans="1:12" ht="40.5">
      <c r="A113" s="124"/>
      <c r="B113" s="125" t="s">
        <v>562</v>
      </c>
      <c r="C113" s="91" t="s">
        <v>371</v>
      </c>
      <c r="D113" s="2">
        <v>3.6</v>
      </c>
      <c r="E113" s="2">
        <v>3.6</v>
      </c>
      <c r="F113" s="2">
        <v>0</v>
      </c>
      <c r="G113" s="2">
        <v>3.6</v>
      </c>
      <c r="H113" s="2">
        <v>3.6</v>
      </c>
      <c r="I113" s="2">
        <f t="shared" si="7"/>
        <v>0</v>
      </c>
      <c r="J113" s="6">
        <f t="shared" si="10"/>
        <v>1</v>
      </c>
      <c r="K113" s="6">
        <f t="shared" si="11"/>
        <v>1</v>
      </c>
      <c r="L113" s="42"/>
    </row>
    <row r="114" spans="1:12" ht="81">
      <c r="A114" s="124"/>
      <c r="B114" s="125" t="s">
        <v>495</v>
      </c>
      <c r="C114" s="91" t="s">
        <v>371</v>
      </c>
      <c r="D114" s="2">
        <v>50</v>
      </c>
      <c r="E114" s="2">
        <v>50</v>
      </c>
      <c r="F114" s="2">
        <v>0</v>
      </c>
      <c r="G114" s="2">
        <v>50</v>
      </c>
      <c r="H114" s="2">
        <v>50</v>
      </c>
      <c r="I114" s="2">
        <f t="shared" si="7"/>
        <v>0</v>
      </c>
      <c r="J114" s="6">
        <f t="shared" si="10"/>
        <v>1</v>
      </c>
      <c r="K114" s="6">
        <f t="shared" si="11"/>
        <v>1</v>
      </c>
      <c r="L114" s="42"/>
    </row>
    <row r="115" spans="1:12" ht="40.5">
      <c r="A115" s="124"/>
      <c r="B115" s="125" t="s">
        <v>213</v>
      </c>
      <c r="C115" s="91" t="s">
        <v>371</v>
      </c>
      <c r="D115" s="2">
        <v>5</v>
      </c>
      <c r="E115" s="2">
        <v>5</v>
      </c>
      <c r="F115" s="2">
        <v>0</v>
      </c>
      <c r="G115" s="2">
        <v>5</v>
      </c>
      <c r="H115" s="2">
        <v>5</v>
      </c>
      <c r="I115" s="2">
        <f t="shared" si="7"/>
        <v>0</v>
      </c>
      <c r="J115" s="6">
        <f t="shared" si="10"/>
        <v>1</v>
      </c>
      <c r="K115" s="6">
        <f t="shared" si="11"/>
        <v>1</v>
      </c>
      <c r="L115" s="42"/>
    </row>
    <row r="116" spans="1:12" ht="40.5">
      <c r="A116" s="124"/>
      <c r="B116" s="125" t="s">
        <v>496</v>
      </c>
      <c r="C116" s="91" t="s">
        <v>371</v>
      </c>
      <c r="D116" s="2"/>
      <c r="E116" s="2"/>
      <c r="F116" s="2"/>
      <c r="G116" s="2"/>
      <c r="H116" s="2"/>
      <c r="I116" s="2">
        <f t="shared" si="7"/>
        <v>0</v>
      </c>
      <c r="J116" s="6"/>
      <c r="K116" s="6"/>
      <c r="L116" s="42"/>
    </row>
    <row r="117" spans="1:12" ht="27">
      <c r="A117" s="124"/>
      <c r="B117" s="125" t="s">
        <v>413</v>
      </c>
      <c r="C117" s="91" t="s">
        <v>371</v>
      </c>
      <c r="D117" s="2">
        <v>0</v>
      </c>
      <c r="E117" s="2">
        <v>0</v>
      </c>
      <c r="F117" s="2">
        <v>0</v>
      </c>
      <c r="G117" s="2">
        <v>0</v>
      </c>
      <c r="H117" s="2">
        <v>0</v>
      </c>
      <c r="I117" s="2">
        <f t="shared" si="7"/>
        <v>0</v>
      </c>
      <c r="J117" s="6"/>
      <c r="K117" s="6"/>
      <c r="L117" s="42"/>
    </row>
    <row r="118" spans="1:12" ht="60.75">
      <c r="A118" s="124"/>
      <c r="B118" s="125" t="s">
        <v>10</v>
      </c>
      <c r="C118" s="91" t="s">
        <v>371</v>
      </c>
      <c r="D118" s="2">
        <v>10</v>
      </c>
      <c r="E118" s="2">
        <v>10</v>
      </c>
      <c r="F118" s="2">
        <v>0</v>
      </c>
      <c r="G118" s="2">
        <v>10</v>
      </c>
      <c r="H118" s="2">
        <v>10</v>
      </c>
      <c r="I118" s="2">
        <f t="shared" si="7"/>
        <v>0</v>
      </c>
      <c r="J118" s="6">
        <f>G118/D118</f>
        <v>1</v>
      </c>
      <c r="K118" s="6">
        <f>E118/D118</f>
        <v>1</v>
      </c>
      <c r="L118" s="42"/>
    </row>
    <row r="119" spans="1:12" ht="40.5">
      <c r="A119" s="124"/>
      <c r="B119" s="125" t="s">
        <v>414</v>
      </c>
      <c r="C119" s="91" t="s">
        <v>371</v>
      </c>
      <c r="D119" s="2">
        <v>6</v>
      </c>
      <c r="E119" s="2">
        <v>6</v>
      </c>
      <c r="F119" s="2">
        <v>0</v>
      </c>
      <c r="G119" s="2">
        <v>6</v>
      </c>
      <c r="H119" s="2">
        <v>6</v>
      </c>
      <c r="I119" s="2">
        <f t="shared" si="7"/>
        <v>0</v>
      </c>
      <c r="J119" s="6">
        <f>G119/D119</f>
        <v>1</v>
      </c>
      <c r="K119" s="6">
        <f>E119/D119</f>
        <v>1</v>
      </c>
      <c r="L119" s="42"/>
    </row>
    <row r="120" spans="1:12" ht="40.5">
      <c r="A120" s="124"/>
      <c r="B120" s="125" t="s">
        <v>497</v>
      </c>
      <c r="C120" s="91" t="s">
        <v>371</v>
      </c>
      <c r="D120" s="2">
        <v>20</v>
      </c>
      <c r="E120" s="2">
        <v>20</v>
      </c>
      <c r="F120" s="2">
        <v>0</v>
      </c>
      <c r="G120" s="2">
        <v>20</v>
      </c>
      <c r="H120" s="2">
        <v>20</v>
      </c>
      <c r="I120" s="2">
        <f t="shared" si="7"/>
        <v>0</v>
      </c>
      <c r="J120" s="6">
        <f>G120/D120</f>
        <v>1</v>
      </c>
      <c r="K120" s="6">
        <f>E120/D120</f>
        <v>1</v>
      </c>
      <c r="L120" s="42"/>
    </row>
    <row r="121" spans="1:12" ht="60.75">
      <c r="A121" s="124"/>
      <c r="B121" s="125" t="s">
        <v>505</v>
      </c>
      <c r="C121" s="91" t="s">
        <v>371</v>
      </c>
      <c r="D121" s="2">
        <v>20</v>
      </c>
      <c r="E121" s="2">
        <v>20</v>
      </c>
      <c r="F121" s="2">
        <v>0</v>
      </c>
      <c r="G121" s="2">
        <v>20</v>
      </c>
      <c r="H121" s="2">
        <v>20</v>
      </c>
      <c r="I121" s="2">
        <f t="shared" si="7"/>
        <v>0</v>
      </c>
      <c r="J121" s="6">
        <f>G121/D121</f>
        <v>1</v>
      </c>
      <c r="K121" s="6">
        <f>E121/D121</f>
        <v>1</v>
      </c>
      <c r="L121" s="42"/>
    </row>
    <row r="122" spans="1:12" ht="40.5">
      <c r="A122" s="124"/>
      <c r="B122" s="125" t="s">
        <v>11</v>
      </c>
      <c r="C122" s="91" t="s">
        <v>371</v>
      </c>
      <c r="D122" s="2"/>
      <c r="E122" s="2"/>
      <c r="F122" s="2"/>
      <c r="G122" s="2"/>
      <c r="H122" s="2"/>
      <c r="I122" s="2">
        <f t="shared" si="7"/>
        <v>0</v>
      </c>
      <c r="J122" s="6"/>
      <c r="K122" s="6"/>
      <c r="L122" s="42"/>
    </row>
    <row r="123" spans="1:12" ht="27">
      <c r="A123" s="124"/>
      <c r="B123" s="125" t="s">
        <v>506</v>
      </c>
      <c r="C123" s="91" t="s">
        <v>371</v>
      </c>
      <c r="D123" s="2">
        <v>80</v>
      </c>
      <c r="E123" s="2">
        <v>80</v>
      </c>
      <c r="F123" s="2">
        <v>0</v>
      </c>
      <c r="G123" s="2">
        <v>80</v>
      </c>
      <c r="H123" s="2">
        <v>80</v>
      </c>
      <c r="I123" s="2">
        <f t="shared" si="7"/>
        <v>0</v>
      </c>
      <c r="J123" s="6">
        <f aca="true" t="shared" si="12" ref="J123:J134">G123/D123</f>
        <v>1</v>
      </c>
      <c r="K123" s="6">
        <f aca="true" t="shared" si="13" ref="K123:K134">E123/D123</f>
        <v>1</v>
      </c>
      <c r="L123" s="42"/>
    </row>
    <row r="124" spans="1:12" ht="27">
      <c r="A124" s="124"/>
      <c r="B124" s="125" t="s">
        <v>507</v>
      </c>
      <c r="C124" s="91" t="s">
        <v>371</v>
      </c>
      <c r="D124" s="2">
        <v>10</v>
      </c>
      <c r="E124" s="2">
        <v>10</v>
      </c>
      <c r="F124" s="2">
        <v>0</v>
      </c>
      <c r="G124" s="2">
        <v>10</v>
      </c>
      <c r="H124" s="2">
        <v>10</v>
      </c>
      <c r="I124" s="2">
        <f t="shared" si="7"/>
        <v>0</v>
      </c>
      <c r="J124" s="6">
        <f t="shared" si="12"/>
        <v>1</v>
      </c>
      <c r="K124" s="6">
        <f t="shared" si="13"/>
        <v>1</v>
      </c>
      <c r="L124" s="42"/>
    </row>
    <row r="125" spans="1:12" ht="40.5">
      <c r="A125" s="124"/>
      <c r="B125" s="125" t="s">
        <v>508</v>
      </c>
      <c r="C125" s="91" t="s">
        <v>371</v>
      </c>
      <c r="D125" s="2">
        <v>15</v>
      </c>
      <c r="E125" s="2">
        <v>15</v>
      </c>
      <c r="F125" s="2">
        <v>0</v>
      </c>
      <c r="G125" s="2">
        <v>15</v>
      </c>
      <c r="H125" s="2">
        <v>15</v>
      </c>
      <c r="I125" s="2">
        <f t="shared" si="7"/>
        <v>0</v>
      </c>
      <c r="J125" s="6">
        <f t="shared" si="12"/>
        <v>1</v>
      </c>
      <c r="K125" s="6">
        <f t="shared" si="13"/>
        <v>1</v>
      </c>
      <c r="L125" s="42"/>
    </row>
    <row r="126" spans="1:12" ht="81">
      <c r="A126" s="126" t="s">
        <v>492</v>
      </c>
      <c r="B126" s="127" t="s">
        <v>522</v>
      </c>
      <c r="C126" s="90" t="s">
        <v>371</v>
      </c>
      <c r="D126" s="3">
        <f>D128+D131</f>
        <v>2594</v>
      </c>
      <c r="E126" s="3">
        <f>E128+E131</f>
        <v>2594</v>
      </c>
      <c r="F126" s="3">
        <f>F128+F131</f>
        <v>0</v>
      </c>
      <c r="G126" s="3">
        <f>G128+G131</f>
        <v>2594</v>
      </c>
      <c r="H126" s="3">
        <f>H128+H131</f>
        <v>2594</v>
      </c>
      <c r="I126" s="3">
        <f t="shared" si="7"/>
        <v>0</v>
      </c>
      <c r="J126" s="20">
        <f t="shared" si="12"/>
        <v>1</v>
      </c>
      <c r="K126" s="20">
        <f t="shared" si="13"/>
        <v>1</v>
      </c>
      <c r="L126" s="43"/>
    </row>
    <row r="127" spans="1:12" ht="27">
      <c r="A127" s="124"/>
      <c r="B127" s="125" t="s">
        <v>564</v>
      </c>
      <c r="C127" s="89" t="s">
        <v>371</v>
      </c>
      <c r="D127" s="2">
        <f>D126</f>
        <v>2594</v>
      </c>
      <c r="E127" s="2">
        <f>E126</f>
        <v>2594</v>
      </c>
      <c r="F127" s="2">
        <f>F126</f>
        <v>0</v>
      </c>
      <c r="G127" s="2">
        <f>G126</f>
        <v>2594</v>
      </c>
      <c r="H127" s="2">
        <f>H126</f>
        <v>2594</v>
      </c>
      <c r="I127" s="2">
        <f t="shared" si="7"/>
        <v>0</v>
      </c>
      <c r="J127" s="6">
        <f t="shared" si="12"/>
        <v>1</v>
      </c>
      <c r="K127" s="6">
        <f t="shared" si="13"/>
        <v>1</v>
      </c>
      <c r="L127" s="29"/>
    </row>
    <row r="128" spans="1:12" ht="121.5">
      <c r="A128" s="124"/>
      <c r="B128" s="125" t="s">
        <v>523</v>
      </c>
      <c r="C128" s="91" t="s">
        <v>371</v>
      </c>
      <c r="D128" s="2">
        <f>D129+D130</f>
        <v>594</v>
      </c>
      <c r="E128" s="2">
        <f>E129+E130</f>
        <v>594</v>
      </c>
      <c r="F128" s="2">
        <f>F129+F130</f>
        <v>0</v>
      </c>
      <c r="G128" s="2">
        <f>G129+G130</f>
        <v>594</v>
      </c>
      <c r="H128" s="2">
        <f>H129+H130</f>
        <v>594</v>
      </c>
      <c r="I128" s="2">
        <f t="shared" si="7"/>
        <v>0</v>
      </c>
      <c r="J128" s="6">
        <f t="shared" si="12"/>
        <v>1</v>
      </c>
      <c r="K128" s="6">
        <f t="shared" si="13"/>
        <v>1</v>
      </c>
      <c r="L128" s="42"/>
    </row>
    <row r="129" spans="1:12" ht="60.75">
      <c r="A129" s="124"/>
      <c r="B129" s="125" t="s">
        <v>415</v>
      </c>
      <c r="C129" s="91" t="s">
        <v>371</v>
      </c>
      <c r="D129" s="2">
        <v>510</v>
      </c>
      <c r="E129" s="2">
        <v>510</v>
      </c>
      <c r="F129" s="2">
        <f>F130+F131</f>
        <v>0</v>
      </c>
      <c r="G129" s="2">
        <v>510</v>
      </c>
      <c r="H129" s="2">
        <v>510</v>
      </c>
      <c r="I129" s="2">
        <f t="shared" si="7"/>
        <v>0</v>
      </c>
      <c r="J129" s="6">
        <f t="shared" si="12"/>
        <v>1</v>
      </c>
      <c r="K129" s="6">
        <f t="shared" si="13"/>
        <v>1</v>
      </c>
      <c r="L129" s="31" t="s">
        <v>12</v>
      </c>
    </row>
    <row r="130" spans="1:12" ht="60.75">
      <c r="A130" s="124"/>
      <c r="B130" s="125" t="s">
        <v>524</v>
      </c>
      <c r="C130" s="91" t="s">
        <v>371</v>
      </c>
      <c r="D130" s="2">
        <v>84</v>
      </c>
      <c r="E130" s="2">
        <v>84</v>
      </c>
      <c r="F130" s="2">
        <v>0</v>
      </c>
      <c r="G130" s="2">
        <v>84</v>
      </c>
      <c r="H130" s="2">
        <v>84</v>
      </c>
      <c r="I130" s="2">
        <f t="shared" si="7"/>
        <v>0</v>
      </c>
      <c r="J130" s="6">
        <f t="shared" si="12"/>
        <v>1</v>
      </c>
      <c r="K130" s="6">
        <f t="shared" si="13"/>
        <v>1</v>
      </c>
      <c r="L130" s="31" t="s">
        <v>13</v>
      </c>
    </row>
    <row r="131" spans="1:12" ht="101.25">
      <c r="A131" s="124"/>
      <c r="B131" s="123" t="s">
        <v>14</v>
      </c>
      <c r="C131" s="91" t="s">
        <v>371</v>
      </c>
      <c r="D131" s="2">
        <v>2000</v>
      </c>
      <c r="E131" s="2">
        <v>2000</v>
      </c>
      <c r="F131" s="2">
        <v>0</v>
      </c>
      <c r="G131" s="2">
        <v>2000</v>
      </c>
      <c r="H131" s="2">
        <v>2000</v>
      </c>
      <c r="I131" s="2">
        <f t="shared" si="7"/>
        <v>0</v>
      </c>
      <c r="J131" s="6">
        <f t="shared" si="12"/>
        <v>1</v>
      </c>
      <c r="K131" s="6">
        <f t="shared" si="13"/>
        <v>1</v>
      </c>
      <c r="L131" s="26" t="s">
        <v>15</v>
      </c>
    </row>
    <row r="132" spans="1:12" ht="101.25">
      <c r="A132" s="126" t="s">
        <v>493</v>
      </c>
      <c r="B132" s="127" t="s">
        <v>416</v>
      </c>
      <c r="C132" s="90" t="s">
        <v>371</v>
      </c>
      <c r="D132" s="3">
        <f>D133</f>
        <v>390</v>
      </c>
      <c r="E132" s="3">
        <f>E133</f>
        <v>390</v>
      </c>
      <c r="F132" s="3">
        <f>F133</f>
        <v>0</v>
      </c>
      <c r="G132" s="3">
        <f>G133</f>
        <v>390</v>
      </c>
      <c r="H132" s="3">
        <f>H133</f>
        <v>390</v>
      </c>
      <c r="I132" s="3">
        <f t="shared" si="7"/>
        <v>0</v>
      </c>
      <c r="J132" s="20">
        <f t="shared" si="12"/>
        <v>1</v>
      </c>
      <c r="K132" s="20">
        <f t="shared" si="13"/>
        <v>1</v>
      </c>
      <c r="L132" s="43"/>
    </row>
    <row r="133" spans="1:12" ht="27">
      <c r="A133" s="124"/>
      <c r="B133" s="125" t="s">
        <v>564</v>
      </c>
      <c r="C133" s="89" t="s">
        <v>371</v>
      </c>
      <c r="D133" s="2">
        <f>D134</f>
        <v>390</v>
      </c>
      <c r="E133" s="2">
        <f>E134</f>
        <v>390</v>
      </c>
      <c r="F133" s="2"/>
      <c r="G133" s="2">
        <f>G134</f>
        <v>390</v>
      </c>
      <c r="H133" s="2">
        <f>H134</f>
        <v>390</v>
      </c>
      <c r="I133" s="2">
        <f t="shared" si="7"/>
        <v>0</v>
      </c>
      <c r="J133" s="6">
        <f t="shared" si="12"/>
        <v>1</v>
      </c>
      <c r="K133" s="6">
        <f t="shared" si="13"/>
        <v>1</v>
      </c>
      <c r="L133" s="29"/>
    </row>
    <row r="134" spans="1:12" ht="101.25">
      <c r="A134" s="124"/>
      <c r="B134" s="125" t="s">
        <v>417</v>
      </c>
      <c r="C134" s="91" t="s">
        <v>371</v>
      </c>
      <c r="D134" s="2">
        <v>390</v>
      </c>
      <c r="E134" s="2">
        <v>390</v>
      </c>
      <c r="F134" s="2"/>
      <c r="G134" s="2">
        <v>390</v>
      </c>
      <c r="H134" s="2">
        <v>390</v>
      </c>
      <c r="I134" s="2">
        <f t="shared" si="7"/>
        <v>0</v>
      </c>
      <c r="J134" s="6">
        <f t="shared" si="12"/>
        <v>1</v>
      </c>
      <c r="K134" s="6">
        <f t="shared" si="13"/>
        <v>1</v>
      </c>
      <c r="L134" s="26" t="s">
        <v>434</v>
      </c>
    </row>
    <row r="135" spans="1:12" ht="27">
      <c r="A135" s="124"/>
      <c r="B135" s="125"/>
      <c r="C135" s="89"/>
      <c r="D135" s="2"/>
      <c r="E135" s="2"/>
      <c r="F135" s="2"/>
      <c r="G135" s="2"/>
      <c r="H135" s="2"/>
      <c r="I135" s="2">
        <f t="shared" si="7"/>
        <v>0</v>
      </c>
      <c r="J135" s="6"/>
      <c r="K135" s="6"/>
      <c r="L135" s="26"/>
    </row>
    <row r="136" spans="1:12" ht="60.75">
      <c r="A136" s="119">
        <v>3</v>
      </c>
      <c r="B136" s="120" t="s">
        <v>462</v>
      </c>
      <c r="C136" s="85"/>
      <c r="D136" s="5">
        <f>D137+D138+D139+D139</f>
        <v>226811.94900000005</v>
      </c>
      <c r="E136" s="5">
        <f>E137+E138+E139+E139</f>
        <v>226811.939</v>
      </c>
      <c r="F136" s="5">
        <f>F137+F138+F139+F139</f>
        <v>0</v>
      </c>
      <c r="G136" s="5">
        <f>G137+G138+G139+G139</f>
        <v>226811.939</v>
      </c>
      <c r="H136" s="5">
        <f>H137+H138+H139+H139</f>
        <v>226811.939</v>
      </c>
      <c r="I136" s="5"/>
      <c r="J136" s="14">
        <f>G136/D136</f>
        <v>0.999999955910612</v>
      </c>
      <c r="K136" s="14">
        <f>E136/D136</f>
        <v>0.999999955910612</v>
      </c>
      <c r="L136" s="65"/>
    </row>
    <row r="137" spans="1:12" ht="27">
      <c r="A137" s="121"/>
      <c r="B137" s="122" t="s">
        <v>564</v>
      </c>
      <c r="C137" s="86"/>
      <c r="D137" s="1">
        <f>D147+D152+D157+D162+D167+D172+D177+D182+D187+D192+D197+D202+D207+D212+D222+D232+D237+D242</f>
        <v>209489.94900000005</v>
      </c>
      <c r="E137" s="1">
        <f>E147+E152+E157+E162+E167+E172+E177+E182+E187+E192+E197+E202+E207+E212+E222+E232+E237+E242</f>
        <v>209489.97900000002</v>
      </c>
      <c r="F137" s="1">
        <f>F147+F152+F157+F162+F167+F172+F177+F182+F187+F192+F197+F202+F207+F212+F222+F232+F237+F242</f>
        <v>0</v>
      </c>
      <c r="G137" s="1">
        <f>G147+G152+G157+G162+G167+G172+G177+G182+G187+G192+G197+G202+G207+G212+G222+G232+G237+G242</f>
        <v>209489.97900000002</v>
      </c>
      <c r="H137" s="1">
        <f>H147+H152+H157+H162+H167+H172+H177+H182+H187+H192+H197+H202+H207+H212+H222+H232+H237+H242</f>
        <v>209489.97900000002</v>
      </c>
      <c r="I137" s="1"/>
      <c r="J137" s="19">
        <f>G137/D137</f>
        <v>1.000000143204961</v>
      </c>
      <c r="K137" s="19">
        <f>E137/D137</f>
        <v>1.000000143204961</v>
      </c>
      <c r="L137" s="27"/>
    </row>
    <row r="138" spans="1:12" ht="27">
      <c r="A138" s="121"/>
      <c r="B138" s="122" t="s">
        <v>565</v>
      </c>
      <c r="C138" s="86"/>
      <c r="D138" s="1">
        <f>D143+D188+D208+D228+D233+D243</f>
        <v>17322</v>
      </c>
      <c r="E138" s="1">
        <f>E143+E188+E208+E228+E233+E243</f>
        <v>17321.96</v>
      </c>
      <c r="F138" s="1">
        <f>F143+F188+F208+F228+F233+F243</f>
        <v>0</v>
      </c>
      <c r="G138" s="1">
        <f>G143+G188+G208+G228+G233+G243</f>
        <v>17321.96</v>
      </c>
      <c r="H138" s="1">
        <f>H143+H188+H208+H228+H233+H243</f>
        <v>17321.96</v>
      </c>
      <c r="I138" s="1"/>
      <c r="J138" s="19">
        <f>G138/D138</f>
        <v>0.9999976907978293</v>
      </c>
      <c r="K138" s="19">
        <f>E138/D138</f>
        <v>0.9999976907978293</v>
      </c>
      <c r="L138" s="27"/>
    </row>
    <row r="139" spans="1:12" ht="27" hidden="1">
      <c r="A139" s="121"/>
      <c r="B139" s="122" t="s">
        <v>84</v>
      </c>
      <c r="C139" s="86"/>
      <c r="D139" s="1"/>
      <c r="E139" s="39"/>
      <c r="F139" s="39"/>
      <c r="G139" s="39"/>
      <c r="H139" s="39"/>
      <c r="I139" s="2">
        <f aca="true" t="shared" si="14" ref="I139:I200">G139-D139</f>
        <v>0</v>
      </c>
      <c r="J139" s="6"/>
      <c r="K139" s="6"/>
      <c r="L139" s="27"/>
    </row>
    <row r="140" spans="1:12" ht="27" hidden="1">
      <c r="A140" s="121"/>
      <c r="B140" s="122" t="s">
        <v>501</v>
      </c>
      <c r="C140" s="86"/>
      <c r="D140" s="1"/>
      <c r="E140" s="39"/>
      <c r="F140" s="39"/>
      <c r="G140" s="39"/>
      <c r="H140" s="39"/>
      <c r="I140" s="2">
        <f t="shared" si="14"/>
        <v>0</v>
      </c>
      <c r="J140" s="6"/>
      <c r="K140" s="6"/>
      <c r="L140" s="27"/>
    </row>
    <row r="141" spans="1:12" ht="48.75" customHeight="1">
      <c r="A141" s="121" t="s">
        <v>584</v>
      </c>
      <c r="B141" s="123" t="s">
        <v>121</v>
      </c>
      <c r="C141" s="87" t="s">
        <v>464</v>
      </c>
      <c r="D141" s="2">
        <f>SUM(D142:D145)</f>
        <v>10000</v>
      </c>
      <c r="E141" s="2">
        <f>SUM(E142:E145)</f>
        <v>10000</v>
      </c>
      <c r="F141" s="2">
        <f>SUM(F142:F145)</f>
        <v>0</v>
      </c>
      <c r="G141" s="2">
        <f>SUM(G142:G145)</f>
        <v>10000</v>
      </c>
      <c r="H141" s="2">
        <f>SUM(H142:H145)</f>
        <v>10000</v>
      </c>
      <c r="I141" s="2">
        <f t="shared" si="14"/>
        <v>0</v>
      </c>
      <c r="J141" s="6">
        <f>G141/D141</f>
        <v>1</v>
      </c>
      <c r="K141" s="6">
        <f>E141/D141</f>
        <v>1</v>
      </c>
      <c r="L141" s="173" t="s">
        <v>572</v>
      </c>
    </row>
    <row r="142" spans="1:12" ht="27" hidden="1">
      <c r="A142" s="121"/>
      <c r="B142" s="123" t="s">
        <v>564</v>
      </c>
      <c r="C142" s="87"/>
      <c r="D142" s="2"/>
      <c r="E142" s="10"/>
      <c r="F142" s="10"/>
      <c r="G142" s="10"/>
      <c r="H142" s="10"/>
      <c r="I142" s="2">
        <f t="shared" si="14"/>
        <v>0</v>
      </c>
      <c r="J142" s="6"/>
      <c r="K142" s="6"/>
      <c r="L142" s="173"/>
    </row>
    <row r="143" spans="1:12" ht="27">
      <c r="A143" s="121"/>
      <c r="B143" s="123" t="s">
        <v>565</v>
      </c>
      <c r="C143" s="87"/>
      <c r="D143" s="2">
        <v>10000</v>
      </c>
      <c r="E143" s="2">
        <v>10000</v>
      </c>
      <c r="F143" s="2">
        <v>0</v>
      </c>
      <c r="G143" s="2">
        <v>10000</v>
      </c>
      <c r="H143" s="2">
        <v>10000</v>
      </c>
      <c r="I143" s="2">
        <f t="shared" si="14"/>
        <v>0</v>
      </c>
      <c r="J143" s="6">
        <f>G143/D143</f>
        <v>1</v>
      </c>
      <c r="K143" s="6">
        <f>E143/D143</f>
        <v>1</v>
      </c>
      <c r="L143" s="173"/>
    </row>
    <row r="144" spans="1:12" ht="27" hidden="1">
      <c r="A144" s="121"/>
      <c r="B144" s="123" t="s">
        <v>84</v>
      </c>
      <c r="C144" s="87"/>
      <c r="D144" s="2"/>
      <c r="E144" s="10"/>
      <c r="F144" s="2">
        <v>0</v>
      </c>
      <c r="G144" s="10"/>
      <c r="H144" s="10"/>
      <c r="I144" s="2">
        <f t="shared" si="14"/>
        <v>0</v>
      </c>
      <c r="J144" s="6"/>
      <c r="K144" s="6"/>
      <c r="L144" s="173"/>
    </row>
    <row r="145" spans="1:12" ht="27" hidden="1">
      <c r="A145" s="121"/>
      <c r="B145" s="123" t="s">
        <v>502</v>
      </c>
      <c r="C145" s="87"/>
      <c r="D145" s="2"/>
      <c r="E145" s="10"/>
      <c r="F145" s="2">
        <v>0</v>
      </c>
      <c r="G145" s="10"/>
      <c r="H145" s="10"/>
      <c r="I145" s="2">
        <f t="shared" si="14"/>
        <v>0</v>
      </c>
      <c r="J145" s="6"/>
      <c r="K145" s="6"/>
      <c r="L145" s="173"/>
    </row>
    <row r="146" spans="1:12" ht="58.5" customHeight="1">
      <c r="A146" s="121" t="s">
        <v>585</v>
      </c>
      <c r="B146" s="123" t="s">
        <v>632</v>
      </c>
      <c r="C146" s="87"/>
      <c r="D146" s="2">
        <f>SUM(D147:D150)</f>
        <v>106614.1</v>
      </c>
      <c r="E146" s="2">
        <f>SUM(E147:E150)</f>
        <v>106614.1</v>
      </c>
      <c r="F146" s="2">
        <v>0</v>
      </c>
      <c r="G146" s="2">
        <f>SUM(G147:G150)</f>
        <v>106614.1</v>
      </c>
      <c r="H146" s="2">
        <f>SUM(H147:H150)</f>
        <v>106614.1</v>
      </c>
      <c r="I146" s="2">
        <f t="shared" si="14"/>
        <v>0</v>
      </c>
      <c r="J146" s="6">
        <f>G146/D146</f>
        <v>1</v>
      </c>
      <c r="K146" s="6">
        <f>E146/D146</f>
        <v>1</v>
      </c>
      <c r="L146" s="173" t="s">
        <v>102</v>
      </c>
    </row>
    <row r="147" spans="1:12" ht="27">
      <c r="A147" s="121"/>
      <c r="B147" s="123" t="s">
        <v>564</v>
      </c>
      <c r="C147" s="87"/>
      <c r="D147" s="2">
        <v>106614.1</v>
      </c>
      <c r="E147" s="2">
        <v>106614.1</v>
      </c>
      <c r="F147" s="2">
        <v>0</v>
      </c>
      <c r="G147" s="2">
        <v>106614.1</v>
      </c>
      <c r="H147" s="2">
        <v>106614.1</v>
      </c>
      <c r="I147" s="2">
        <f t="shared" si="14"/>
        <v>0</v>
      </c>
      <c r="J147" s="6">
        <f>G147/D147</f>
        <v>1</v>
      </c>
      <c r="K147" s="6">
        <f>E147/D147</f>
        <v>1</v>
      </c>
      <c r="L147" s="173"/>
    </row>
    <row r="148" spans="1:12" ht="27" hidden="1">
      <c r="A148" s="121"/>
      <c r="B148" s="123" t="s">
        <v>565</v>
      </c>
      <c r="C148" s="87"/>
      <c r="D148" s="2"/>
      <c r="E148" s="2"/>
      <c r="F148" s="2">
        <v>0</v>
      </c>
      <c r="G148" s="2"/>
      <c r="H148" s="2"/>
      <c r="I148" s="2">
        <f t="shared" si="14"/>
        <v>0</v>
      </c>
      <c r="J148" s="6"/>
      <c r="K148" s="6"/>
      <c r="L148" s="173"/>
    </row>
    <row r="149" spans="1:12" ht="27" hidden="1">
      <c r="A149" s="121"/>
      <c r="B149" s="123" t="s">
        <v>84</v>
      </c>
      <c r="C149" s="87"/>
      <c r="D149" s="40"/>
      <c r="E149" s="40"/>
      <c r="F149" s="2">
        <v>0</v>
      </c>
      <c r="G149" s="40"/>
      <c r="H149" s="40"/>
      <c r="I149" s="2">
        <f t="shared" si="14"/>
        <v>0</v>
      </c>
      <c r="J149" s="6"/>
      <c r="K149" s="6"/>
      <c r="L149" s="173"/>
    </row>
    <row r="150" spans="1:12" ht="27" hidden="1">
      <c r="A150" s="121"/>
      <c r="B150" s="123" t="s">
        <v>502</v>
      </c>
      <c r="C150" s="87"/>
      <c r="D150" s="40"/>
      <c r="E150" s="40"/>
      <c r="F150" s="2">
        <v>0</v>
      </c>
      <c r="G150" s="40"/>
      <c r="H150" s="40"/>
      <c r="I150" s="2">
        <f t="shared" si="14"/>
        <v>0</v>
      </c>
      <c r="J150" s="6"/>
      <c r="K150" s="6"/>
      <c r="L150" s="173"/>
    </row>
    <row r="151" spans="1:12" ht="60.75">
      <c r="A151" s="121" t="s">
        <v>586</v>
      </c>
      <c r="B151" s="123" t="s">
        <v>122</v>
      </c>
      <c r="C151" s="87"/>
      <c r="D151" s="2">
        <f>SUM(D152:D155)</f>
        <v>9869.913</v>
      </c>
      <c r="E151" s="2">
        <f>SUM(E152:E155)</f>
        <v>9869.913</v>
      </c>
      <c r="F151" s="2">
        <v>0</v>
      </c>
      <c r="G151" s="2">
        <f>SUM(G152:G155)</f>
        <v>9869.913</v>
      </c>
      <c r="H151" s="2">
        <f>SUM(H152:H155)</f>
        <v>9869.913</v>
      </c>
      <c r="I151" s="2">
        <f t="shared" si="14"/>
        <v>0</v>
      </c>
      <c r="J151" s="6">
        <f>G151/D151</f>
        <v>1</v>
      </c>
      <c r="K151" s="6">
        <f>E151/D151</f>
        <v>1</v>
      </c>
      <c r="L151" s="173" t="s">
        <v>103</v>
      </c>
    </row>
    <row r="152" spans="1:12" ht="27">
      <c r="A152" s="121"/>
      <c r="B152" s="123" t="s">
        <v>564</v>
      </c>
      <c r="C152" s="87"/>
      <c r="D152" s="2">
        <v>9869.913</v>
      </c>
      <c r="E152" s="2">
        <v>9869.913</v>
      </c>
      <c r="F152" s="2">
        <v>0</v>
      </c>
      <c r="G152" s="2">
        <v>9869.913</v>
      </c>
      <c r="H152" s="2">
        <v>9869.913</v>
      </c>
      <c r="I152" s="2">
        <f t="shared" si="14"/>
        <v>0</v>
      </c>
      <c r="J152" s="6">
        <f>G152/D152</f>
        <v>1</v>
      </c>
      <c r="K152" s="6">
        <f>E152/D152</f>
        <v>1</v>
      </c>
      <c r="L152" s="173"/>
    </row>
    <row r="153" spans="1:12" ht="27" hidden="1">
      <c r="A153" s="121"/>
      <c r="B153" s="123" t="s">
        <v>565</v>
      </c>
      <c r="C153" s="87"/>
      <c r="D153" s="2"/>
      <c r="E153" s="2"/>
      <c r="F153" s="2">
        <v>0</v>
      </c>
      <c r="G153" s="2"/>
      <c r="H153" s="2"/>
      <c r="I153" s="2">
        <f t="shared" si="14"/>
        <v>0</v>
      </c>
      <c r="J153" s="6"/>
      <c r="K153" s="6"/>
      <c r="L153" s="173"/>
    </row>
    <row r="154" spans="1:12" ht="27" hidden="1">
      <c r="A154" s="121"/>
      <c r="B154" s="123" t="s">
        <v>84</v>
      </c>
      <c r="C154" s="87"/>
      <c r="D154" s="2"/>
      <c r="E154" s="2"/>
      <c r="F154" s="2">
        <v>0</v>
      </c>
      <c r="G154" s="2"/>
      <c r="H154" s="2"/>
      <c r="I154" s="2">
        <f t="shared" si="14"/>
        <v>0</v>
      </c>
      <c r="J154" s="6"/>
      <c r="K154" s="6"/>
      <c r="L154" s="173"/>
    </row>
    <row r="155" spans="1:12" ht="27" hidden="1">
      <c r="A155" s="121"/>
      <c r="B155" s="123" t="s">
        <v>502</v>
      </c>
      <c r="C155" s="87"/>
      <c r="D155" s="2"/>
      <c r="E155" s="2"/>
      <c r="F155" s="2">
        <v>0</v>
      </c>
      <c r="G155" s="2"/>
      <c r="H155" s="2"/>
      <c r="I155" s="2">
        <f t="shared" si="14"/>
        <v>0</v>
      </c>
      <c r="J155" s="6"/>
      <c r="K155" s="6"/>
      <c r="L155" s="173"/>
    </row>
    <row r="156" spans="1:12" ht="60.75">
      <c r="A156" s="121" t="s">
        <v>587</v>
      </c>
      <c r="B156" s="123" t="s">
        <v>627</v>
      </c>
      <c r="C156" s="87"/>
      <c r="D156" s="2">
        <f>SUM(D157:D160)</f>
        <v>31657.066</v>
      </c>
      <c r="E156" s="2">
        <f>SUM(E157:E160)</f>
        <v>31657.066</v>
      </c>
      <c r="F156" s="2">
        <v>0</v>
      </c>
      <c r="G156" s="2">
        <f>SUM(G157:G160)</f>
        <v>31657.066</v>
      </c>
      <c r="H156" s="2">
        <f>SUM(H157:H160)</f>
        <v>31657.066</v>
      </c>
      <c r="I156" s="2">
        <f t="shared" si="14"/>
        <v>0</v>
      </c>
      <c r="J156" s="6">
        <f>G156/D156</f>
        <v>1</v>
      </c>
      <c r="K156" s="6">
        <f>E156/D156</f>
        <v>1</v>
      </c>
      <c r="L156" s="173" t="s">
        <v>104</v>
      </c>
    </row>
    <row r="157" spans="1:12" ht="27">
      <c r="A157" s="121"/>
      <c r="B157" s="123" t="s">
        <v>564</v>
      </c>
      <c r="C157" s="87"/>
      <c r="D157" s="2">
        <v>31657.066</v>
      </c>
      <c r="E157" s="2">
        <v>31657.066</v>
      </c>
      <c r="F157" s="2">
        <v>0</v>
      </c>
      <c r="G157" s="2">
        <v>31657.066</v>
      </c>
      <c r="H157" s="2">
        <v>31657.066</v>
      </c>
      <c r="I157" s="2">
        <f t="shared" si="14"/>
        <v>0</v>
      </c>
      <c r="J157" s="6">
        <f>G157/D157</f>
        <v>1</v>
      </c>
      <c r="K157" s="6">
        <f>E157/D157</f>
        <v>1</v>
      </c>
      <c r="L157" s="173"/>
    </row>
    <row r="158" spans="1:12" ht="27" hidden="1">
      <c r="A158" s="121"/>
      <c r="B158" s="123" t="s">
        <v>565</v>
      </c>
      <c r="C158" s="87"/>
      <c r="D158" s="2"/>
      <c r="E158" s="2"/>
      <c r="F158" s="2">
        <v>0</v>
      </c>
      <c r="G158" s="2"/>
      <c r="H158" s="2"/>
      <c r="I158" s="2">
        <f t="shared" si="14"/>
        <v>0</v>
      </c>
      <c r="J158" s="6"/>
      <c r="K158" s="6"/>
      <c r="L158" s="173"/>
    </row>
    <row r="159" spans="1:12" ht="27" hidden="1">
      <c r="A159" s="121"/>
      <c r="B159" s="123" t="s">
        <v>84</v>
      </c>
      <c r="C159" s="87"/>
      <c r="D159" s="2"/>
      <c r="E159" s="2"/>
      <c r="F159" s="2">
        <v>0</v>
      </c>
      <c r="G159" s="2"/>
      <c r="H159" s="2"/>
      <c r="I159" s="2">
        <f t="shared" si="14"/>
        <v>0</v>
      </c>
      <c r="J159" s="6"/>
      <c r="K159" s="6"/>
      <c r="L159" s="173"/>
    </row>
    <row r="160" spans="1:12" ht="27" hidden="1">
      <c r="A160" s="121"/>
      <c r="B160" s="123" t="s">
        <v>502</v>
      </c>
      <c r="C160" s="87"/>
      <c r="D160" s="2"/>
      <c r="E160" s="2"/>
      <c r="F160" s="2">
        <v>0</v>
      </c>
      <c r="G160" s="2"/>
      <c r="H160" s="2"/>
      <c r="I160" s="2">
        <f t="shared" si="14"/>
        <v>0</v>
      </c>
      <c r="J160" s="6"/>
      <c r="K160" s="6"/>
      <c r="L160" s="173"/>
    </row>
    <row r="161" spans="1:12" ht="40.5">
      <c r="A161" s="121" t="s">
        <v>588</v>
      </c>
      <c r="B161" s="123" t="s">
        <v>628</v>
      </c>
      <c r="C161" s="87"/>
      <c r="D161" s="2">
        <f>SUM(D162:D165)</f>
        <v>44669.174</v>
      </c>
      <c r="E161" s="2">
        <f>SUM(E162:E165)</f>
        <v>44669.174</v>
      </c>
      <c r="F161" s="2">
        <v>0</v>
      </c>
      <c r="G161" s="2">
        <f>SUM(G162:G165)</f>
        <v>44669.174</v>
      </c>
      <c r="H161" s="2">
        <f>SUM(H162:H165)</f>
        <v>44669.174</v>
      </c>
      <c r="I161" s="2">
        <f t="shared" si="14"/>
        <v>0</v>
      </c>
      <c r="J161" s="6">
        <f>G161/D161</f>
        <v>1</v>
      </c>
      <c r="K161" s="6">
        <f>E161/D161</f>
        <v>1</v>
      </c>
      <c r="L161" s="173" t="s">
        <v>105</v>
      </c>
    </row>
    <row r="162" spans="1:12" ht="27">
      <c r="A162" s="121"/>
      <c r="B162" s="123" t="s">
        <v>564</v>
      </c>
      <c r="C162" s="87"/>
      <c r="D162" s="2">
        <v>44669.174</v>
      </c>
      <c r="E162" s="2">
        <v>44669.174</v>
      </c>
      <c r="F162" s="2">
        <v>0</v>
      </c>
      <c r="G162" s="2">
        <v>44669.174</v>
      </c>
      <c r="H162" s="2">
        <v>44669.174</v>
      </c>
      <c r="I162" s="2">
        <f t="shared" si="14"/>
        <v>0</v>
      </c>
      <c r="J162" s="6">
        <f>G162/D162</f>
        <v>1</v>
      </c>
      <c r="K162" s="6">
        <f>E162/D162</f>
        <v>1</v>
      </c>
      <c r="L162" s="173"/>
    </row>
    <row r="163" spans="1:12" ht="27" hidden="1">
      <c r="A163" s="121"/>
      <c r="B163" s="123" t="s">
        <v>565</v>
      </c>
      <c r="C163" s="87"/>
      <c r="D163" s="2"/>
      <c r="E163" s="2"/>
      <c r="F163" s="2">
        <v>0</v>
      </c>
      <c r="G163" s="2"/>
      <c r="H163" s="2"/>
      <c r="I163" s="2">
        <f t="shared" si="14"/>
        <v>0</v>
      </c>
      <c r="J163" s="6"/>
      <c r="K163" s="6"/>
      <c r="L163" s="173"/>
    </row>
    <row r="164" spans="1:12" ht="27" hidden="1">
      <c r="A164" s="121"/>
      <c r="B164" s="123" t="s">
        <v>84</v>
      </c>
      <c r="C164" s="87"/>
      <c r="D164" s="2"/>
      <c r="E164" s="2"/>
      <c r="F164" s="2">
        <v>0</v>
      </c>
      <c r="G164" s="2"/>
      <c r="H164" s="2"/>
      <c r="I164" s="2">
        <f t="shared" si="14"/>
        <v>0</v>
      </c>
      <c r="J164" s="6"/>
      <c r="K164" s="6"/>
      <c r="L164" s="173"/>
    </row>
    <row r="165" spans="1:12" ht="27" hidden="1">
      <c r="A165" s="121"/>
      <c r="B165" s="123" t="s">
        <v>502</v>
      </c>
      <c r="C165" s="87"/>
      <c r="D165" s="2"/>
      <c r="E165" s="2"/>
      <c r="F165" s="2">
        <v>0</v>
      </c>
      <c r="G165" s="2"/>
      <c r="H165" s="2"/>
      <c r="I165" s="2">
        <f t="shared" si="14"/>
        <v>0</v>
      </c>
      <c r="J165" s="6"/>
      <c r="K165" s="6"/>
      <c r="L165" s="173"/>
    </row>
    <row r="166" spans="1:12" ht="249.75" customHeight="1">
      <c r="A166" s="121" t="s">
        <v>589</v>
      </c>
      <c r="B166" s="123" t="s">
        <v>629</v>
      </c>
      <c r="C166" s="87"/>
      <c r="D166" s="2">
        <f>D167</f>
        <v>3488.382</v>
      </c>
      <c r="E166" s="2">
        <f>E167</f>
        <v>3488.382</v>
      </c>
      <c r="F166" s="2">
        <v>0</v>
      </c>
      <c r="G166" s="2">
        <f>G167</f>
        <v>3488.382</v>
      </c>
      <c r="H166" s="2">
        <f>H167</f>
        <v>3488.382</v>
      </c>
      <c r="I166" s="2">
        <f t="shared" si="14"/>
        <v>0</v>
      </c>
      <c r="J166" s="6">
        <f>G166/D166</f>
        <v>1</v>
      </c>
      <c r="K166" s="6">
        <f>E166/D166</f>
        <v>1</v>
      </c>
      <c r="L166" s="173" t="s">
        <v>710</v>
      </c>
    </row>
    <row r="167" spans="1:12" ht="27">
      <c r="A167" s="121"/>
      <c r="B167" s="123" t="s">
        <v>564</v>
      </c>
      <c r="C167" s="87"/>
      <c r="D167" s="2">
        <v>3488.382</v>
      </c>
      <c r="E167" s="2">
        <v>3488.382</v>
      </c>
      <c r="F167" s="2">
        <v>0</v>
      </c>
      <c r="G167" s="2">
        <v>3488.382</v>
      </c>
      <c r="H167" s="2">
        <v>3488.382</v>
      </c>
      <c r="I167" s="2">
        <f t="shared" si="14"/>
        <v>0</v>
      </c>
      <c r="J167" s="6">
        <f>G167/D167</f>
        <v>1</v>
      </c>
      <c r="K167" s="6">
        <f>E167/D167</f>
        <v>1</v>
      </c>
      <c r="L167" s="173"/>
    </row>
    <row r="168" spans="1:12" ht="27" hidden="1">
      <c r="A168" s="121"/>
      <c r="B168" s="123" t="s">
        <v>565</v>
      </c>
      <c r="C168" s="87"/>
      <c r="D168" s="2"/>
      <c r="E168" s="2"/>
      <c r="F168" s="2">
        <v>0</v>
      </c>
      <c r="G168" s="2"/>
      <c r="H168" s="2"/>
      <c r="I168" s="2">
        <f t="shared" si="14"/>
        <v>0</v>
      </c>
      <c r="J168" s="6"/>
      <c r="K168" s="6"/>
      <c r="L168" s="173"/>
    </row>
    <row r="169" spans="1:12" ht="27" hidden="1">
      <c r="A169" s="121"/>
      <c r="B169" s="123" t="s">
        <v>84</v>
      </c>
      <c r="C169" s="87"/>
      <c r="D169" s="2"/>
      <c r="E169" s="2"/>
      <c r="F169" s="2">
        <v>0</v>
      </c>
      <c r="G169" s="2"/>
      <c r="H169" s="2"/>
      <c r="I169" s="2">
        <f t="shared" si="14"/>
        <v>0</v>
      </c>
      <c r="J169" s="6"/>
      <c r="K169" s="6"/>
      <c r="L169" s="173"/>
    </row>
    <row r="170" spans="1:12" ht="27" hidden="1">
      <c r="A170" s="121"/>
      <c r="B170" s="123" t="s">
        <v>502</v>
      </c>
      <c r="C170" s="87"/>
      <c r="D170" s="2"/>
      <c r="E170" s="2"/>
      <c r="F170" s="2">
        <v>0</v>
      </c>
      <c r="G170" s="2"/>
      <c r="H170" s="2"/>
      <c r="I170" s="2">
        <f t="shared" si="14"/>
        <v>0</v>
      </c>
      <c r="J170" s="6"/>
      <c r="K170" s="6"/>
      <c r="L170" s="173"/>
    </row>
    <row r="171" spans="1:12" ht="165.75" customHeight="1">
      <c r="A171" s="121" t="s">
        <v>590</v>
      </c>
      <c r="B171" s="123" t="s">
        <v>630</v>
      </c>
      <c r="C171" s="87"/>
      <c r="D171" s="2">
        <f>SUM(D172:D175)</f>
        <v>661.7</v>
      </c>
      <c r="E171" s="2">
        <f>SUM(E172:E175)</f>
        <v>661.7</v>
      </c>
      <c r="F171" s="2">
        <f>SUM(F172:F175)</f>
        <v>0</v>
      </c>
      <c r="G171" s="2">
        <f>SUM(G172:G175)</f>
        <v>661.7</v>
      </c>
      <c r="H171" s="2">
        <f>SUM(H172:H175)</f>
        <v>661.7</v>
      </c>
      <c r="I171" s="2">
        <f t="shared" si="14"/>
        <v>0</v>
      </c>
      <c r="J171" s="6">
        <f>G171/D171</f>
        <v>1</v>
      </c>
      <c r="K171" s="6">
        <f>E171/D171</f>
        <v>1</v>
      </c>
      <c r="L171" s="173" t="s">
        <v>573</v>
      </c>
    </row>
    <row r="172" spans="1:12" ht="27">
      <c r="A172" s="121"/>
      <c r="B172" s="123" t="s">
        <v>564</v>
      </c>
      <c r="C172" s="87"/>
      <c r="D172" s="2">
        <v>661.7</v>
      </c>
      <c r="E172" s="2">
        <v>661.7</v>
      </c>
      <c r="F172" s="2">
        <v>0</v>
      </c>
      <c r="G172" s="2">
        <v>661.7</v>
      </c>
      <c r="H172" s="2">
        <v>661.7</v>
      </c>
      <c r="I172" s="2">
        <f t="shared" si="14"/>
        <v>0</v>
      </c>
      <c r="J172" s="6">
        <f>G172/D172</f>
        <v>1</v>
      </c>
      <c r="K172" s="6">
        <f>E172/D172</f>
        <v>1</v>
      </c>
      <c r="L172" s="173"/>
    </row>
    <row r="173" spans="1:12" ht="27" hidden="1">
      <c r="A173" s="121"/>
      <c r="B173" s="123" t="s">
        <v>565</v>
      </c>
      <c r="C173" s="87"/>
      <c r="D173" s="2"/>
      <c r="E173" s="2"/>
      <c r="F173" s="2"/>
      <c r="G173" s="2"/>
      <c r="H173" s="2"/>
      <c r="I173" s="2">
        <f t="shared" si="14"/>
        <v>0</v>
      </c>
      <c r="J173" s="6"/>
      <c r="K173" s="6"/>
      <c r="L173" s="173"/>
    </row>
    <row r="174" spans="1:12" ht="27" hidden="1">
      <c r="A174" s="121"/>
      <c r="B174" s="123" t="s">
        <v>84</v>
      </c>
      <c r="C174" s="87"/>
      <c r="D174" s="2"/>
      <c r="E174" s="2"/>
      <c r="F174" s="10"/>
      <c r="G174" s="2"/>
      <c r="H174" s="2"/>
      <c r="I174" s="2">
        <f t="shared" si="14"/>
        <v>0</v>
      </c>
      <c r="J174" s="6"/>
      <c r="K174" s="6"/>
      <c r="L174" s="173"/>
    </row>
    <row r="175" spans="1:12" ht="27" hidden="1">
      <c r="A175" s="121"/>
      <c r="B175" s="123" t="s">
        <v>502</v>
      </c>
      <c r="C175" s="87"/>
      <c r="D175" s="2"/>
      <c r="E175" s="2"/>
      <c r="F175" s="10"/>
      <c r="G175" s="2"/>
      <c r="H175" s="2"/>
      <c r="I175" s="2">
        <f t="shared" si="14"/>
        <v>0</v>
      </c>
      <c r="J175" s="6"/>
      <c r="K175" s="6"/>
      <c r="L175" s="173"/>
    </row>
    <row r="176" spans="1:12" ht="81">
      <c r="A176" s="121" t="s">
        <v>591</v>
      </c>
      <c r="B176" s="123" t="s">
        <v>494</v>
      </c>
      <c r="C176" s="87"/>
      <c r="D176" s="2">
        <f>SUM(D177:D180)</f>
        <v>803.4</v>
      </c>
      <c r="E176" s="2">
        <f>SUM(E177:E180)</f>
        <v>803.4</v>
      </c>
      <c r="F176" s="2">
        <f>SUM(F177:F180)</f>
        <v>0</v>
      </c>
      <c r="G176" s="2">
        <f>SUM(G177:G180)</f>
        <v>803.4</v>
      </c>
      <c r="H176" s="2">
        <f>SUM(H177:H180)</f>
        <v>803.4</v>
      </c>
      <c r="I176" s="2">
        <f t="shared" si="14"/>
        <v>0</v>
      </c>
      <c r="J176" s="6">
        <f>G176/D176</f>
        <v>1</v>
      </c>
      <c r="K176" s="6">
        <f>E176/D176</f>
        <v>1</v>
      </c>
      <c r="L176" s="173" t="s">
        <v>574</v>
      </c>
    </row>
    <row r="177" spans="1:12" ht="27">
      <c r="A177" s="121"/>
      <c r="B177" s="123" t="s">
        <v>564</v>
      </c>
      <c r="C177" s="87"/>
      <c r="D177" s="2">
        <v>803.4</v>
      </c>
      <c r="E177" s="2">
        <v>803.4</v>
      </c>
      <c r="F177" s="10">
        <v>0</v>
      </c>
      <c r="G177" s="2">
        <v>803.4</v>
      </c>
      <c r="H177" s="2">
        <v>803.4</v>
      </c>
      <c r="I177" s="2">
        <f t="shared" si="14"/>
        <v>0</v>
      </c>
      <c r="J177" s="6">
        <f>G177/D177</f>
        <v>1</v>
      </c>
      <c r="K177" s="6">
        <f>E177/D177</f>
        <v>1</v>
      </c>
      <c r="L177" s="173"/>
    </row>
    <row r="178" spans="1:12" ht="27" hidden="1">
      <c r="A178" s="121"/>
      <c r="B178" s="123" t="s">
        <v>565</v>
      </c>
      <c r="C178" s="87"/>
      <c r="D178" s="2"/>
      <c r="E178" s="2"/>
      <c r="F178" s="10"/>
      <c r="G178" s="2"/>
      <c r="H178" s="2"/>
      <c r="I178" s="2">
        <f t="shared" si="14"/>
        <v>0</v>
      </c>
      <c r="J178" s="6"/>
      <c r="K178" s="6"/>
      <c r="L178" s="173"/>
    </row>
    <row r="179" spans="1:12" ht="27" hidden="1">
      <c r="A179" s="121"/>
      <c r="B179" s="123" t="s">
        <v>84</v>
      </c>
      <c r="C179" s="87"/>
      <c r="D179" s="2"/>
      <c r="E179" s="2"/>
      <c r="F179" s="10"/>
      <c r="G179" s="2"/>
      <c r="H179" s="2"/>
      <c r="I179" s="2">
        <f t="shared" si="14"/>
        <v>0</v>
      </c>
      <c r="J179" s="6"/>
      <c r="K179" s="6"/>
      <c r="L179" s="173"/>
    </row>
    <row r="180" spans="1:12" ht="27" hidden="1">
      <c r="A180" s="121"/>
      <c r="B180" s="123" t="s">
        <v>502</v>
      </c>
      <c r="C180" s="87"/>
      <c r="D180" s="2"/>
      <c r="E180" s="2"/>
      <c r="F180" s="10"/>
      <c r="G180" s="2"/>
      <c r="H180" s="2"/>
      <c r="I180" s="2">
        <f t="shared" si="14"/>
        <v>0</v>
      </c>
      <c r="J180" s="6"/>
      <c r="K180" s="6"/>
      <c r="L180" s="173"/>
    </row>
    <row r="181" spans="1:12" ht="27">
      <c r="A181" s="121" t="s">
        <v>592</v>
      </c>
      <c r="B181" s="123" t="s">
        <v>210</v>
      </c>
      <c r="C181" s="87"/>
      <c r="D181" s="2">
        <f>SUM(D182:D185)</f>
        <v>1070</v>
      </c>
      <c r="E181" s="2">
        <f>SUM(E182:E185)</f>
        <v>1070.036</v>
      </c>
      <c r="F181" s="2">
        <f>SUM(F182:F185)</f>
        <v>0</v>
      </c>
      <c r="G181" s="2">
        <f>SUM(G182:G185)</f>
        <v>1070.036</v>
      </c>
      <c r="H181" s="2">
        <f>SUM(H182:H185)</f>
        <v>1070.036</v>
      </c>
      <c r="I181" s="2"/>
      <c r="J181" s="6">
        <f>G181/D181</f>
        <v>1.000033644859813</v>
      </c>
      <c r="K181" s="6">
        <f>E181/D181</f>
        <v>1.000033644859813</v>
      </c>
      <c r="L181" s="173" t="s">
        <v>364</v>
      </c>
    </row>
    <row r="182" spans="1:12" ht="27">
      <c r="A182" s="121"/>
      <c r="B182" s="123" t="s">
        <v>564</v>
      </c>
      <c r="C182" s="87"/>
      <c r="D182" s="2">
        <v>1070</v>
      </c>
      <c r="E182" s="2">
        <v>1070.036</v>
      </c>
      <c r="F182" s="10">
        <v>0</v>
      </c>
      <c r="G182" s="2">
        <v>1070.036</v>
      </c>
      <c r="H182" s="2">
        <v>1070.036</v>
      </c>
      <c r="I182" s="2"/>
      <c r="J182" s="6">
        <f>G182/D182</f>
        <v>1.000033644859813</v>
      </c>
      <c r="K182" s="6">
        <f>E182/D182</f>
        <v>1.000033644859813</v>
      </c>
      <c r="L182" s="173"/>
    </row>
    <row r="183" spans="1:12" ht="27">
      <c r="A183" s="121"/>
      <c r="B183" s="123" t="s">
        <v>565</v>
      </c>
      <c r="C183" s="87"/>
      <c r="D183" s="2"/>
      <c r="E183" s="2"/>
      <c r="F183" s="10"/>
      <c r="G183" s="2"/>
      <c r="H183" s="2"/>
      <c r="I183" s="2">
        <f t="shared" si="14"/>
        <v>0</v>
      </c>
      <c r="J183" s="6"/>
      <c r="K183" s="6"/>
      <c r="L183" s="173"/>
    </row>
    <row r="184" spans="1:12" ht="27">
      <c r="A184" s="121"/>
      <c r="B184" s="123" t="s">
        <v>84</v>
      </c>
      <c r="C184" s="87"/>
      <c r="D184" s="2"/>
      <c r="E184" s="2"/>
      <c r="F184" s="10"/>
      <c r="G184" s="2"/>
      <c r="H184" s="2"/>
      <c r="I184" s="2">
        <f t="shared" si="14"/>
        <v>0</v>
      </c>
      <c r="J184" s="6"/>
      <c r="K184" s="6"/>
      <c r="L184" s="173"/>
    </row>
    <row r="185" spans="1:12" ht="27">
      <c r="A185" s="121"/>
      <c r="B185" s="123" t="s">
        <v>502</v>
      </c>
      <c r="C185" s="87"/>
      <c r="D185" s="2"/>
      <c r="E185" s="2"/>
      <c r="F185" s="10"/>
      <c r="G185" s="2"/>
      <c r="H185" s="2"/>
      <c r="I185" s="2">
        <f t="shared" si="14"/>
        <v>0</v>
      </c>
      <c r="J185" s="6"/>
      <c r="K185" s="6"/>
      <c r="L185" s="173"/>
    </row>
    <row r="186" spans="1:12" ht="141.75">
      <c r="A186" s="121" t="s">
        <v>593</v>
      </c>
      <c r="B186" s="123" t="s">
        <v>345</v>
      </c>
      <c r="C186" s="87" t="s">
        <v>465</v>
      </c>
      <c r="D186" s="2">
        <f>SUM(D187:D190)</f>
        <v>441.14</v>
      </c>
      <c r="E186" s="2">
        <f>SUM(E187:E190)</f>
        <v>441.09999999999997</v>
      </c>
      <c r="F186" s="2">
        <f>SUM(F187:F190)</f>
        <v>0</v>
      </c>
      <c r="G186" s="2">
        <f>SUM(G187:G190)</f>
        <v>441.09999999999997</v>
      </c>
      <c r="H186" s="2">
        <f>SUM(H187:H190)</f>
        <v>441.09999999999997</v>
      </c>
      <c r="I186" s="2"/>
      <c r="J186" s="6">
        <f>G186/D186</f>
        <v>0.9999093258376025</v>
      </c>
      <c r="K186" s="6">
        <f>E186/D186</f>
        <v>0.9999093258376025</v>
      </c>
      <c r="L186" s="173" t="s">
        <v>188</v>
      </c>
    </row>
    <row r="187" spans="1:12" ht="27">
      <c r="A187" s="121"/>
      <c r="B187" s="123" t="s">
        <v>564</v>
      </c>
      <c r="C187" s="87"/>
      <c r="D187" s="2">
        <v>88.2</v>
      </c>
      <c r="E187" s="2">
        <v>88.2</v>
      </c>
      <c r="F187" s="2">
        <v>0</v>
      </c>
      <c r="G187" s="2">
        <v>88.2</v>
      </c>
      <c r="H187" s="2">
        <v>88.2</v>
      </c>
      <c r="I187" s="2">
        <f t="shared" si="14"/>
        <v>0</v>
      </c>
      <c r="J187" s="6">
        <f>G187/D187</f>
        <v>1</v>
      </c>
      <c r="K187" s="6">
        <f>E187/D187</f>
        <v>1</v>
      </c>
      <c r="L187" s="173"/>
    </row>
    <row r="188" spans="1:12" ht="27">
      <c r="A188" s="121"/>
      <c r="B188" s="123" t="s">
        <v>565</v>
      </c>
      <c r="C188" s="87"/>
      <c r="D188" s="2">
        <v>352.94</v>
      </c>
      <c r="E188" s="2">
        <v>352.9</v>
      </c>
      <c r="F188" s="2">
        <v>0</v>
      </c>
      <c r="G188" s="2">
        <v>352.9</v>
      </c>
      <c r="H188" s="2">
        <v>352.9</v>
      </c>
      <c r="I188" s="2"/>
      <c r="J188" s="6">
        <f>G188/D188</f>
        <v>0.9998866662888876</v>
      </c>
      <c r="K188" s="6">
        <f>E188/D188</f>
        <v>0.9998866662888876</v>
      </c>
      <c r="L188" s="173"/>
    </row>
    <row r="189" spans="1:12" ht="27" hidden="1">
      <c r="A189" s="121"/>
      <c r="B189" s="123" t="s">
        <v>84</v>
      </c>
      <c r="C189" s="87"/>
      <c r="D189" s="2"/>
      <c r="E189" s="2"/>
      <c r="F189" s="10"/>
      <c r="G189" s="2"/>
      <c r="H189" s="2"/>
      <c r="I189" s="2">
        <f t="shared" si="14"/>
        <v>0</v>
      </c>
      <c r="J189" s="6"/>
      <c r="K189" s="6"/>
      <c r="L189" s="173"/>
    </row>
    <row r="190" spans="1:12" ht="27" hidden="1">
      <c r="A190" s="121"/>
      <c r="B190" s="123" t="s">
        <v>502</v>
      </c>
      <c r="C190" s="87"/>
      <c r="D190" s="2"/>
      <c r="E190" s="2"/>
      <c r="F190" s="10"/>
      <c r="G190" s="2"/>
      <c r="H190" s="2"/>
      <c r="I190" s="2">
        <f t="shared" si="14"/>
        <v>0</v>
      </c>
      <c r="J190" s="6"/>
      <c r="K190" s="6"/>
      <c r="L190" s="173"/>
    </row>
    <row r="191" spans="1:12" ht="60.75">
      <c r="A191" s="121" t="s">
        <v>594</v>
      </c>
      <c r="B191" s="123" t="s">
        <v>283</v>
      </c>
      <c r="C191" s="87"/>
      <c r="D191" s="2">
        <f>D192</f>
        <v>117</v>
      </c>
      <c r="E191" s="2">
        <f>E192</f>
        <v>117</v>
      </c>
      <c r="F191" s="2">
        <f>F192</f>
        <v>0</v>
      </c>
      <c r="G191" s="2">
        <f>G192</f>
        <v>117</v>
      </c>
      <c r="H191" s="2">
        <f>H192</f>
        <v>117</v>
      </c>
      <c r="I191" s="2">
        <f t="shared" si="14"/>
        <v>0</v>
      </c>
      <c r="J191" s="6">
        <f>G191/D191</f>
        <v>1</v>
      </c>
      <c r="K191" s="6">
        <f>E191/D191</f>
        <v>1</v>
      </c>
      <c r="L191" s="173" t="s">
        <v>179</v>
      </c>
    </row>
    <row r="192" spans="1:12" ht="27">
      <c r="A192" s="121"/>
      <c r="B192" s="123" t="s">
        <v>564</v>
      </c>
      <c r="C192" s="87"/>
      <c r="D192" s="2">
        <v>117</v>
      </c>
      <c r="E192" s="2">
        <v>117</v>
      </c>
      <c r="F192" s="2">
        <v>0</v>
      </c>
      <c r="G192" s="2">
        <v>117</v>
      </c>
      <c r="H192" s="2">
        <v>117</v>
      </c>
      <c r="I192" s="2">
        <f t="shared" si="14"/>
        <v>0</v>
      </c>
      <c r="J192" s="6">
        <f>G192/D192</f>
        <v>1</v>
      </c>
      <c r="K192" s="6">
        <f>E192/D192</f>
        <v>1</v>
      </c>
      <c r="L192" s="173"/>
    </row>
    <row r="193" spans="1:12" ht="27" hidden="1">
      <c r="A193" s="121"/>
      <c r="B193" s="123" t="s">
        <v>565</v>
      </c>
      <c r="C193" s="87"/>
      <c r="D193" s="2"/>
      <c r="E193" s="2"/>
      <c r="F193" s="10"/>
      <c r="G193" s="2"/>
      <c r="H193" s="2"/>
      <c r="I193" s="2">
        <f t="shared" si="14"/>
        <v>0</v>
      </c>
      <c r="J193" s="6"/>
      <c r="K193" s="6"/>
      <c r="L193" s="173"/>
    </row>
    <row r="194" spans="1:12" ht="27" hidden="1">
      <c r="A194" s="121"/>
      <c r="B194" s="123" t="s">
        <v>84</v>
      </c>
      <c r="C194" s="87"/>
      <c r="D194" s="2"/>
      <c r="E194" s="2"/>
      <c r="F194" s="10"/>
      <c r="G194" s="2"/>
      <c r="H194" s="2"/>
      <c r="I194" s="2">
        <f t="shared" si="14"/>
        <v>0</v>
      </c>
      <c r="J194" s="6"/>
      <c r="K194" s="6"/>
      <c r="L194" s="173"/>
    </row>
    <row r="195" spans="1:12" ht="27" hidden="1">
      <c r="A195" s="121"/>
      <c r="B195" s="123" t="s">
        <v>502</v>
      </c>
      <c r="C195" s="87"/>
      <c r="D195" s="2"/>
      <c r="E195" s="2"/>
      <c r="F195" s="10"/>
      <c r="G195" s="2"/>
      <c r="H195" s="2"/>
      <c r="I195" s="2">
        <f t="shared" si="14"/>
        <v>0</v>
      </c>
      <c r="J195" s="6"/>
      <c r="K195" s="6"/>
      <c r="L195" s="173"/>
    </row>
    <row r="196" spans="1:12" ht="27">
      <c r="A196" s="121" t="s">
        <v>595</v>
      </c>
      <c r="B196" s="123" t="s">
        <v>346</v>
      </c>
      <c r="C196" s="87"/>
      <c r="D196" s="2">
        <f>D197</f>
        <v>490.836</v>
      </c>
      <c r="E196" s="2">
        <f>E197</f>
        <v>490.83</v>
      </c>
      <c r="F196" s="2">
        <f>F197</f>
        <v>0</v>
      </c>
      <c r="G196" s="2">
        <f>G197</f>
        <v>490.83</v>
      </c>
      <c r="H196" s="2">
        <f>H197</f>
        <v>490.83</v>
      </c>
      <c r="I196" s="2"/>
      <c r="J196" s="6">
        <f>G196/D196</f>
        <v>0.9999877759577537</v>
      </c>
      <c r="K196" s="6">
        <f>E196/D196</f>
        <v>0.9999877759577537</v>
      </c>
      <c r="L196" s="173" t="s">
        <v>180</v>
      </c>
    </row>
    <row r="197" spans="1:12" ht="27">
      <c r="A197" s="121"/>
      <c r="B197" s="123" t="s">
        <v>564</v>
      </c>
      <c r="C197" s="87"/>
      <c r="D197" s="2">
        <v>490.836</v>
      </c>
      <c r="E197" s="2">
        <v>490.83</v>
      </c>
      <c r="F197" s="2">
        <v>0</v>
      </c>
      <c r="G197" s="2">
        <v>490.83</v>
      </c>
      <c r="H197" s="2">
        <v>490.83</v>
      </c>
      <c r="I197" s="2"/>
      <c r="J197" s="6">
        <f>G197/D197</f>
        <v>0.9999877759577537</v>
      </c>
      <c r="K197" s="6">
        <f>E197/D197</f>
        <v>0.9999877759577537</v>
      </c>
      <c r="L197" s="173"/>
    </row>
    <row r="198" spans="1:12" ht="27" hidden="1">
      <c r="A198" s="121"/>
      <c r="B198" s="123" t="s">
        <v>565</v>
      </c>
      <c r="C198" s="87"/>
      <c r="D198" s="2"/>
      <c r="E198" s="2"/>
      <c r="F198" s="10"/>
      <c r="G198" s="2"/>
      <c r="H198" s="2"/>
      <c r="I198" s="2">
        <f t="shared" si="14"/>
        <v>0</v>
      </c>
      <c r="J198" s="6"/>
      <c r="K198" s="6"/>
      <c r="L198" s="173"/>
    </row>
    <row r="199" spans="1:12" ht="27" hidden="1">
      <c r="A199" s="121"/>
      <c r="B199" s="123" t="s">
        <v>84</v>
      </c>
      <c r="C199" s="87"/>
      <c r="D199" s="2"/>
      <c r="E199" s="2"/>
      <c r="F199" s="10"/>
      <c r="G199" s="2"/>
      <c r="H199" s="2"/>
      <c r="I199" s="2">
        <f t="shared" si="14"/>
        <v>0</v>
      </c>
      <c r="J199" s="6"/>
      <c r="K199" s="6"/>
      <c r="L199" s="173"/>
    </row>
    <row r="200" spans="1:12" ht="27" hidden="1">
      <c r="A200" s="121"/>
      <c r="B200" s="123" t="s">
        <v>502</v>
      </c>
      <c r="C200" s="87"/>
      <c r="D200" s="2"/>
      <c r="E200" s="2"/>
      <c r="F200" s="10"/>
      <c r="G200" s="2"/>
      <c r="H200" s="2"/>
      <c r="I200" s="2">
        <f t="shared" si="14"/>
        <v>0</v>
      </c>
      <c r="J200" s="6"/>
      <c r="K200" s="6"/>
      <c r="L200" s="173"/>
    </row>
    <row r="201" spans="1:12" ht="156" customHeight="1">
      <c r="A201" s="121" t="s">
        <v>596</v>
      </c>
      <c r="B201" s="123" t="s">
        <v>347</v>
      </c>
      <c r="C201" s="87"/>
      <c r="D201" s="2">
        <f>D202</f>
        <v>4084.566</v>
      </c>
      <c r="E201" s="2">
        <f>E202</f>
        <v>4084.566</v>
      </c>
      <c r="F201" s="2">
        <f>F202</f>
        <v>0</v>
      </c>
      <c r="G201" s="2">
        <f>G202</f>
        <v>4084.566</v>
      </c>
      <c r="H201" s="2">
        <f>H202</f>
        <v>4084.566</v>
      </c>
      <c r="I201" s="2">
        <f aca="true" t="shared" si="15" ref="I201:I264">G201-D201</f>
        <v>0</v>
      </c>
      <c r="J201" s="6">
        <f>G201/D201</f>
        <v>1</v>
      </c>
      <c r="K201" s="6">
        <f>E201/D201</f>
        <v>1</v>
      </c>
      <c r="L201" s="173" t="s">
        <v>709</v>
      </c>
    </row>
    <row r="202" spans="1:12" ht="27">
      <c r="A202" s="121"/>
      <c r="B202" s="123" t="s">
        <v>564</v>
      </c>
      <c r="C202" s="87"/>
      <c r="D202" s="2">
        <v>4084.566</v>
      </c>
      <c r="E202" s="2">
        <v>4084.566</v>
      </c>
      <c r="F202" s="2">
        <v>0</v>
      </c>
      <c r="G202" s="2">
        <v>4084.566</v>
      </c>
      <c r="H202" s="2">
        <v>4084.566</v>
      </c>
      <c r="I202" s="2">
        <f t="shared" si="15"/>
        <v>0</v>
      </c>
      <c r="J202" s="6">
        <f>G202/D202</f>
        <v>1</v>
      </c>
      <c r="K202" s="6">
        <f>E202/D202</f>
        <v>1</v>
      </c>
      <c r="L202" s="173"/>
    </row>
    <row r="203" spans="1:12" ht="27" hidden="1">
      <c r="A203" s="121"/>
      <c r="B203" s="123" t="s">
        <v>565</v>
      </c>
      <c r="C203" s="87"/>
      <c r="D203" s="2"/>
      <c r="E203" s="2"/>
      <c r="F203" s="10"/>
      <c r="G203" s="2"/>
      <c r="H203" s="2"/>
      <c r="I203" s="2">
        <f t="shared" si="15"/>
        <v>0</v>
      </c>
      <c r="J203" s="6"/>
      <c r="K203" s="6"/>
      <c r="L203" s="173"/>
    </row>
    <row r="204" spans="1:12" ht="27" hidden="1">
      <c r="A204" s="121"/>
      <c r="B204" s="123" t="s">
        <v>84</v>
      </c>
      <c r="C204" s="87"/>
      <c r="D204" s="2"/>
      <c r="E204" s="2"/>
      <c r="F204" s="10"/>
      <c r="G204" s="2"/>
      <c r="H204" s="2"/>
      <c r="I204" s="2">
        <f t="shared" si="15"/>
        <v>0</v>
      </c>
      <c r="J204" s="6"/>
      <c r="K204" s="6"/>
      <c r="L204" s="173"/>
    </row>
    <row r="205" spans="1:12" ht="27" hidden="1">
      <c r="A205" s="121"/>
      <c r="B205" s="123" t="s">
        <v>502</v>
      </c>
      <c r="C205" s="87"/>
      <c r="D205" s="2"/>
      <c r="E205" s="2"/>
      <c r="F205" s="10"/>
      <c r="G205" s="2"/>
      <c r="H205" s="2"/>
      <c r="I205" s="2">
        <f t="shared" si="15"/>
        <v>0</v>
      </c>
      <c r="J205" s="6"/>
      <c r="K205" s="6"/>
      <c r="L205" s="173"/>
    </row>
    <row r="206" spans="1:12" ht="86.25" customHeight="1">
      <c r="A206" s="121" t="s">
        <v>597</v>
      </c>
      <c r="B206" s="123" t="s">
        <v>631</v>
      </c>
      <c r="C206" s="87"/>
      <c r="D206" s="2">
        <f>D207+D208</f>
        <v>3674.25</v>
      </c>
      <c r="E206" s="2">
        <f>E207+E208</f>
        <v>3674.25</v>
      </c>
      <c r="F206" s="2">
        <f>SUM(F207:F215)</f>
        <v>0</v>
      </c>
      <c r="G206" s="2">
        <f>G207+G208</f>
        <v>3674.25</v>
      </c>
      <c r="H206" s="2">
        <f>H207+H208</f>
        <v>3674.25</v>
      </c>
      <c r="I206" s="2">
        <f t="shared" si="15"/>
        <v>0</v>
      </c>
      <c r="J206" s="6">
        <f>G206/D206</f>
        <v>1</v>
      </c>
      <c r="K206" s="6">
        <f>E206/D206</f>
        <v>1</v>
      </c>
      <c r="L206" s="169" t="s">
        <v>106</v>
      </c>
    </row>
    <row r="207" spans="1:12" ht="27">
      <c r="A207" s="121"/>
      <c r="B207" s="123" t="s">
        <v>564</v>
      </c>
      <c r="C207" s="87"/>
      <c r="D207" s="2">
        <v>734.85</v>
      </c>
      <c r="E207" s="2">
        <v>734.85</v>
      </c>
      <c r="F207" s="2">
        <v>0</v>
      </c>
      <c r="G207" s="2">
        <v>734.85</v>
      </c>
      <c r="H207" s="2">
        <v>734.85</v>
      </c>
      <c r="I207" s="2">
        <f t="shared" si="15"/>
        <v>0</v>
      </c>
      <c r="J207" s="6">
        <f>G207/D207</f>
        <v>1</v>
      </c>
      <c r="K207" s="6">
        <f>E207/D207</f>
        <v>1</v>
      </c>
      <c r="L207" s="173"/>
    </row>
    <row r="208" spans="1:12" ht="27">
      <c r="A208" s="121"/>
      <c r="B208" s="123" t="s">
        <v>565</v>
      </c>
      <c r="C208" s="87"/>
      <c r="D208" s="2">
        <v>2939.4</v>
      </c>
      <c r="E208" s="2">
        <v>2939.4</v>
      </c>
      <c r="F208" s="2">
        <v>0</v>
      </c>
      <c r="G208" s="2">
        <v>2939.4</v>
      </c>
      <c r="H208" s="2">
        <v>2939.4</v>
      </c>
      <c r="I208" s="2">
        <f t="shared" si="15"/>
        <v>0</v>
      </c>
      <c r="J208" s="6">
        <f>G208/D208</f>
        <v>1</v>
      </c>
      <c r="K208" s="6">
        <f>E208/D208</f>
        <v>1</v>
      </c>
      <c r="L208" s="173"/>
    </row>
    <row r="209" spans="1:12" ht="27" hidden="1">
      <c r="A209" s="121"/>
      <c r="B209" s="123" t="s">
        <v>84</v>
      </c>
      <c r="C209" s="87"/>
      <c r="D209" s="2"/>
      <c r="E209" s="2"/>
      <c r="F209" s="2"/>
      <c r="G209" s="2"/>
      <c r="H209" s="2"/>
      <c r="I209" s="2">
        <f t="shared" si="15"/>
        <v>0</v>
      </c>
      <c r="J209" s="6"/>
      <c r="K209" s="6"/>
      <c r="L209" s="173"/>
    </row>
    <row r="210" spans="1:12" ht="27" hidden="1">
      <c r="A210" s="121"/>
      <c r="B210" s="123" t="s">
        <v>502</v>
      </c>
      <c r="C210" s="87"/>
      <c r="D210" s="2"/>
      <c r="E210" s="2"/>
      <c r="F210" s="2"/>
      <c r="G210" s="2"/>
      <c r="H210" s="2"/>
      <c r="I210" s="2">
        <f t="shared" si="15"/>
        <v>0</v>
      </c>
      <c r="J210" s="6"/>
      <c r="K210" s="6"/>
      <c r="L210" s="173"/>
    </row>
    <row r="211" spans="1:12" ht="48.75" customHeight="1">
      <c r="A211" s="121" t="s">
        <v>598</v>
      </c>
      <c r="B211" s="123" t="s">
        <v>348</v>
      </c>
      <c r="C211" s="87"/>
      <c r="D211" s="2">
        <f>SUM(D212:D215)</f>
        <v>190.908</v>
      </c>
      <c r="E211" s="2">
        <f>SUM(E212:E215)</f>
        <v>190.908</v>
      </c>
      <c r="F211" s="2">
        <f>SUM(F212:F215)</f>
        <v>0</v>
      </c>
      <c r="G211" s="2">
        <f>SUM(G212:G215)</f>
        <v>190.908</v>
      </c>
      <c r="H211" s="2">
        <f>SUM(H212:H215)</f>
        <v>190.908</v>
      </c>
      <c r="I211" s="2">
        <f t="shared" si="15"/>
        <v>0</v>
      </c>
      <c r="J211" s="6">
        <f>G211/D211</f>
        <v>1</v>
      </c>
      <c r="K211" s="6">
        <f>E211/D211</f>
        <v>1</v>
      </c>
      <c r="L211" s="173" t="s">
        <v>614</v>
      </c>
    </row>
    <row r="212" spans="1:12" ht="27">
      <c r="A212" s="121"/>
      <c r="B212" s="123" t="s">
        <v>564</v>
      </c>
      <c r="C212" s="87"/>
      <c r="D212" s="2">
        <v>190.908</v>
      </c>
      <c r="E212" s="2">
        <v>190.908</v>
      </c>
      <c r="F212" s="2">
        <v>0</v>
      </c>
      <c r="G212" s="2">
        <v>190.908</v>
      </c>
      <c r="H212" s="2">
        <v>190.908</v>
      </c>
      <c r="I212" s="2">
        <f t="shared" si="15"/>
        <v>0</v>
      </c>
      <c r="J212" s="6">
        <f>G212/D212</f>
        <v>1</v>
      </c>
      <c r="K212" s="6">
        <f>E212/D212</f>
        <v>1</v>
      </c>
      <c r="L212" s="173"/>
    </row>
    <row r="213" spans="1:12" ht="27" hidden="1">
      <c r="A213" s="121"/>
      <c r="B213" s="123" t="s">
        <v>565</v>
      </c>
      <c r="C213" s="87"/>
      <c r="D213" s="2"/>
      <c r="E213" s="2"/>
      <c r="F213" s="2"/>
      <c r="G213" s="2"/>
      <c r="H213" s="2"/>
      <c r="I213" s="2">
        <f t="shared" si="15"/>
        <v>0</v>
      </c>
      <c r="J213" s="6"/>
      <c r="K213" s="6"/>
      <c r="L213" s="173"/>
    </row>
    <row r="214" spans="1:12" ht="27" hidden="1">
      <c r="A214" s="121"/>
      <c r="B214" s="123" t="s">
        <v>84</v>
      </c>
      <c r="C214" s="87"/>
      <c r="D214" s="2"/>
      <c r="E214" s="2"/>
      <c r="F214" s="2"/>
      <c r="G214" s="2"/>
      <c r="H214" s="2"/>
      <c r="I214" s="2">
        <f t="shared" si="15"/>
        <v>0</v>
      </c>
      <c r="J214" s="6"/>
      <c r="K214" s="6"/>
      <c r="L214" s="173"/>
    </row>
    <row r="215" spans="1:12" ht="27" hidden="1">
      <c r="A215" s="121"/>
      <c r="B215" s="123" t="s">
        <v>502</v>
      </c>
      <c r="C215" s="87"/>
      <c r="D215" s="2"/>
      <c r="E215" s="2"/>
      <c r="F215" s="2"/>
      <c r="G215" s="2"/>
      <c r="H215" s="2"/>
      <c r="I215" s="2">
        <f t="shared" si="15"/>
        <v>0</v>
      </c>
      <c r="J215" s="6"/>
      <c r="K215" s="6"/>
      <c r="L215" s="173"/>
    </row>
    <row r="216" spans="1:12" ht="81" hidden="1">
      <c r="A216" s="121"/>
      <c r="B216" s="123" t="s">
        <v>514</v>
      </c>
      <c r="C216" s="87"/>
      <c r="D216" s="2">
        <f>SUM(D217:D220)</f>
        <v>0</v>
      </c>
      <c r="E216" s="2">
        <f>SUM(E217:E220)</f>
        <v>0</v>
      </c>
      <c r="F216" s="2">
        <f>SUM(F217:F220)</f>
        <v>0</v>
      </c>
      <c r="G216" s="2">
        <f>SUM(G217:G220)</f>
        <v>0</v>
      </c>
      <c r="H216" s="2">
        <f>SUM(H217:H220)</f>
        <v>0</v>
      </c>
      <c r="I216" s="2">
        <f t="shared" si="15"/>
        <v>0</v>
      </c>
      <c r="J216" s="6"/>
      <c r="K216" s="6"/>
      <c r="L216" s="169"/>
    </row>
    <row r="217" spans="1:12" ht="27" hidden="1">
      <c r="A217" s="121"/>
      <c r="B217" s="123" t="s">
        <v>564</v>
      </c>
      <c r="C217" s="87"/>
      <c r="D217" s="2"/>
      <c r="E217" s="2"/>
      <c r="F217" s="2"/>
      <c r="G217" s="2"/>
      <c r="H217" s="2"/>
      <c r="I217" s="2">
        <f t="shared" si="15"/>
        <v>0</v>
      </c>
      <c r="J217" s="6"/>
      <c r="K217" s="6"/>
      <c r="L217" s="173"/>
    </row>
    <row r="218" spans="1:12" ht="27" hidden="1">
      <c r="A218" s="121"/>
      <c r="B218" s="123" t="s">
        <v>565</v>
      </c>
      <c r="C218" s="87"/>
      <c r="D218" s="2"/>
      <c r="E218" s="2"/>
      <c r="F218" s="2"/>
      <c r="G218" s="2"/>
      <c r="H218" s="2"/>
      <c r="I218" s="2">
        <f t="shared" si="15"/>
        <v>0</v>
      </c>
      <c r="J218" s="6"/>
      <c r="K218" s="6"/>
      <c r="L218" s="173"/>
    </row>
    <row r="219" spans="1:12" ht="27" hidden="1">
      <c r="A219" s="121"/>
      <c r="B219" s="123" t="s">
        <v>84</v>
      </c>
      <c r="C219" s="87"/>
      <c r="D219" s="2"/>
      <c r="E219" s="2"/>
      <c r="F219" s="2"/>
      <c r="G219" s="2"/>
      <c r="H219" s="2"/>
      <c r="I219" s="2">
        <f t="shared" si="15"/>
        <v>0</v>
      </c>
      <c r="J219" s="6"/>
      <c r="K219" s="6"/>
      <c r="L219" s="173"/>
    </row>
    <row r="220" spans="1:12" ht="27" hidden="1">
      <c r="A220" s="121"/>
      <c r="B220" s="123" t="s">
        <v>502</v>
      </c>
      <c r="C220" s="87"/>
      <c r="D220" s="2"/>
      <c r="E220" s="2"/>
      <c r="F220" s="2"/>
      <c r="G220" s="2"/>
      <c r="H220" s="2"/>
      <c r="I220" s="2">
        <f t="shared" si="15"/>
        <v>0</v>
      </c>
      <c r="J220" s="6"/>
      <c r="K220" s="6"/>
      <c r="L220" s="173"/>
    </row>
    <row r="221" spans="1:12" ht="27">
      <c r="A221" s="121" t="s">
        <v>599</v>
      </c>
      <c r="B221" s="123" t="s">
        <v>349</v>
      </c>
      <c r="C221" s="87"/>
      <c r="D221" s="2">
        <f>D222</f>
        <v>799.279</v>
      </c>
      <c r="E221" s="2">
        <f>E222</f>
        <v>799.279</v>
      </c>
      <c r="F221" s="2">
        <f>F222</f>
        <v>0</v>
      </c>
      <c r="G221" s="2">
        <f>G222</f>
        <v>799.279</v>
      </c>
      <c r="H221" s="2">
        <f>H222</f>
        <v>799.279</v>
      </c>
      <c r="I221" s="2">
        <f t="shared" si="15"/>
        <v>0</v>
      </c>
      <c r="J221" s="6">
        <f>G221/D221</f>
        <v>1</v>
      </c>
      <c r="K221" s="6">
        <f>E221/D221</f>
        <v>1</v>
      </c>
      <c r="L221" s="173" t="s">
        <v>615</v>
      </c>
    </row>
    <row r="222" spans="1:12" ht="30" customHeight="1">
      <c r="A222" s="121"/>
      <c r="B222" s="123" t="s">
        <v>564</v>
      </c>
      <c r="C222" s="87"/>
      <c r="D222" s="2">
        <v>799.279</v>
      </c>
      <c r="E222" s="2">
        <v>799.279</v>
      </c>
      <c r="F222" s="2">
        <v>0</v>
      </c>
      <c r="G222" s="2">
        <v>799.279</v>
      </c>
      <c r="H222" s="2">
        <v>799.279</v>
      </c>
      <c r="I222" s="2">
        <f t="shared" si="15"/>
        <v>0</v>
      </c>
      <c r="J222" s="6">
        <f>G222/D222</f>
        <v>1</v>
      </c>
      <c r="K222" s="6">
        <f>E222/D222</f>
        <v>1</v>
      </c>
      <c r="L222" s="173"/>
    </row>
    <row r="223" spans="1:12" ht="27" hidden="1">
      <c r="A223" s="121"/>
      <c r="B223" s="123" t="s">
        <v>565</v>
      </c>
      <c r="C223" s="87"/>
      <c r="D223" s="2"/>
      <c r="E223" s="2"/>
      <c r="F223" s="2"/>
      <c r="G223" s="2"/>
      <c r="H223" s="2"/>
      <c r="I223" s="2">
        <f t="shared" si="15"/>
        <v>0</v>
      </c>
      <c r="J223" s="6"/>
      <c r="K223" s="6"/>
      <c r="L223" s="173"/>
    </row>
    <row r="224" spans="1:12" ht="27" hidden="1">
      <c r="A224" s="121"/>
      <c r="B224" s="123" t="s">
        <v>84</v>
      </c>
      <c r="C224" s="87"/>
      <c r="D224" s="2"/>
      <c r="E224" s="2"/>
      <c r="F224" s="2"/>
      <c r="G224" s="2"/>
      <c r="H224" s="2"/>
      <c r="I224" s="2">
        <f t="shared" si="15"/>
        <v>0</v>
      </c>
      <c r="J224" s="6"/>
      <c r="K224" s="6"/>
      <c r="L224" s="173"/>
    </row>
    <row r="225" spans="1:12" ht="27" hidden="1">
      <c r="A225" s="121"/>
      <c r="B225" s="123" t="s">
        <v>502</v>
      </c>
      <c r="C225" s="87"/>
      <c r="D225" s="2"/>
      <c r="E225" s="2"/>
      <c r="F225" s="2"/>
      <c r="G225" s="2"/>
      <c r="H225" s="2"/>
      <c r="I225" s="2">
        <f t="shared" si="15"/>
        <v>0</v>
      </c>
      <c r="J225" s="6"/>
      <c r="K225" s="6"/>
      <c r="L225" s="173"/>
    </row>
    <row r="226" spans="1:12" ht="27">
      <c r="A226" s="121" t="s">
        <v>600</v>
      </c>
      <c r="B226" s="123" t="s">
        <v>350</v>
      </c>
      <c r="C226" s="87"/>
      <c r="D226" s="2">
        <f>D228</f>
        <v>126.66</v>
      </c>
      <c r="E226" s="2">
        <f>E228</f>
        <v>126.66</v>
      </c>
      <c r="F226" s="2">
        <f>F228</f>
        <v>0</v>
      </c>
      <c r="G226" s="2">
        <f>G228</f>
        <v>126.66</v>
      </c>
      <c r="H226" s="2">
        <f>H228</f>
        <v>126.66</v>
      </c>
      <c r="I226" s="2">
        <f t="shared" si="15"/>
        <v>0</v>
      </c>
      <c r="J226" s="6">
        <f>G226/D226</f>
        <v>1</v>
      </c>
      <c r="K226" s="6">
        <f>E226/D226</f>
        <v>1</v>
      </c>
      <c r="L226" s="173" t="s">
        <v>616</v>
      </c>
    </row>
    <row r="227" spans="1:12" ht="27">
      <c r="A227" s="121"/>
      <c r="B227" s="123" t="s">
        <v>564</v>
      </c>
      <c r="C227" s="87"/>
      <c r="D227" s="2"/>
      <c r="E227" s="2"/>
      <c r="F227" s="2"/>
      <c r="G227" s="2"/>
      <c r="H227" s="2"/>
      <c r="I227" s="2">
        <f t="shared" si="15"/>
        <v>0</v>
      </c>
      <c r="J227" s="6"/>
      <c r="K227" s="6"/>
      <c r="L227" s="173"/>
    </row>
    <row r="228" spans="1:12" ht="27">
      <c r="A228" s="121"/>
      <c r="B228" s="123" t="s">
        <v>565</v>
      </c>
      <c r="C228" s="87"/>
      <c r="D228" s="2">
        <v>126.66</v>
      </c>
      <c r="E228" s="2">
        <v>126.66</v>
      </c>
      <c r="F228" s="2">
        <v>0</v>
      </c>
      <c r="G228" s="2">
        <v>126.66</v>
      </c>
      <c r="H228" s="2">
        <v>126.66</v>
      </c>
      <c r="I228" s="2">
        <f t="shared" si="15"/>
        <v>0</v>
      </c>
      <c r="J228" s="6">
        <f>G228/D228</f>
        <v>1</v>
      </c>
      <c r="K228" s="6">
        <f>E228/D228</f>
        <v>1</v>
      </c>
      <c r="L228" s="173"/>
    </row>
    <row r="229" spans="1:12" ht="27" hidden="1">
      <c r="A229" s="121"/>
      <c r="B229" s="123" t="s">
        <v>84</v>
      </c>
      <c r="C229" s="87"/>
      <c r="D229" s="2"/>
      <c r="E229" s="2"/>
      <c r="F229" s="2"/>
      <c r="G229" s="2"/>
      <c r="H229" s="2"/>
      <c r="I229" s="2">
        <f t="shared" si="15"/>
        <v>0</v>
      </c>
      <c r="J229" s="6"/>
      <c r="K229" s="6"/>
      <c r="L229" s="173"/>
    </row>
    <row r="230" spans="1:12" ht="27" hidden="1">
      <c r="A230" s="121"/>
      <c r="B230" s="123" t="s">
        <v>502</v>
      </c>
      <c r="C230" s="87"/>
      <c r="D230" s="2"/>
      <c r="E230" s="2"/>
      <c r="F230" s="2"/>
      <c r="G230" s="2"/>
      <c r="H230" s="2"/>
      <c r="I230" s="2">
        <f t="shared" si="15"/>
        <v>0</v>
      </c>
      <c r="J230" s="6"/>
      <c r="K230" s="6"/>
      <c r="L230" s="173"/>
    </row>
    <row r="231" spans="1:12" ht="240" customHeight="1">
      <c r="A231" s="121" t="s">
        <v>601</v>
      </c>
      <c r="B231" s="123" t="s">
        <v>351</v>
      </c>
      <c r="C231" s="87"/>
      <c r="D231" s="2">
        <f>D232+D233</f>
        <v>630</v>
      </c>
      <c r="E231" s="2">
        <f>E232+E233</f>
        <v>630</v>
      </c>
      <c r="F231" s="2">
        <f>F232+F233</f>
        <v>0</v>
      </c>
      <c r="G231" s="2">
        <f>G232+G233</f>
        <v>630</v>
      </c>
      <c r="H231" s="2">
        <f>H232+H233</f>
        <v>630</v>
      </c>
      <c r="I231" s="2">
        <f t="shared" si="15"/>
        <v>0</v>
      </c>
      <c r="J231" s="6">
        <f>G231/D231</f>
        <v>1</v>
      </c>
      <c r="K231" s="6">
        <f>E231/D231</f>
        <v>1</v>
      </c>
      <c r="L231" s="173" t="s">
        <v>311</v>
      </c>
    </row>
    <row r="232" spans="1:12" ht="27">
      <c r="A232" s="121"/>
      <c r="B232" s="123" t="s">
        <v>564</v>
      </c>
      <c r="C232" s="87"/>
      <c r="D232" s="2">
        <v>315</v>
      </c>
      <c r="E232" s="2">
        <v>315</v>
      </c>
      <c r="F232" s="2">
        <v>0</v>
      </c>
      <c r="G232" s="2">
        <v>315</v>
      </c>
      <c r="H232" s="2">
        <v>315</v>
      </c>
      <c r="I232" s="2">
        <f t="shared" si="15"/>
        <v>0</v>
      </c>
      <c r="J232" s="6">
        <f>G232/D232</f>
        <v>1</v>
      </c>
      <c r="K232" s="6">
        <f>E232/D232</f>
        <v>1</v>
      </c>
      <c r="L232" s="173"/>
    </row>
    <row r="233" spans="1:12" ht="27">
      <c r="A233" s="121"/>
      <c r="B233" s="123" t="s">
        <v>565</v>
      </c>
      <c r="C233" s="87"/>
      <c r="D233" s="2">
        <v>315</v>
      </c>
      <c r="E233" s="2">
        <v>315</v>
      </c>
      <c r="F233" s="2">
        <v>0</v>
      </c>
      <c r="G233" s="2">
        <v>315</v>
      </c>
      <c r="H233" s="2">
        <v>315</v>
      </c>
      <c r="I233" s="2">
        <f t="shared" si="15"/>
        <v>0</v>
      </c>
      <c r="J233" s="6">
        <f>G233/D233</f>
        <v>1</v>
      </c>
      <c r="K233" s="6">
        <f>E233/D233</f>
        <v>1</v>
      </c>
      <c r="L233" s="173"/>
    </row>
    <row r="234" spans="1:12" ht="27" hidden="1">
      <c r="A234" s="121"/>
      <c r="B234" s="123" t="s">
        <v>84</v>
      </c>
      <c r="C234" s="87"/>
      <c r="D234" s="2"/>
      <c r="E234" s="2"/>
      <c r="F234" s="2"/>
      <c r="G234" s="2"/>
      <c r="H234" s="2"/>
      <c r="I234" s="2">
        <f t="shared" si="15"/>
        <v>0</v>
      </c>
      <c r="J234" s="6"/>
      <c r="K234" s="6"/>
      <c r="L234" s="173"/>
    </row>
    <row r="235" spans="1:12" ht="27" hidden="1">
      <c r="A235" s="121"/>
      <c r="B235" s="123" t="s">
        <v>502</v>
      </c>
      <c r="C235" s="87"/>
      <c r="D235" s="2"/>
      <c r="E235" s="2"/>
      <c r="F235" s="2"/>
      <c r="G235" s="2"/>
      <c r="H235" s="2"/>
      <c r="I235" s="2">
        <f t="shared" si="15"/>
        <v>0</v>
      </c>
      <c r="J235" s="6"/>
      <c r="K235" s="6"/>
      <c r="L235" s="173"/>
    </row>
    <row r="236" spans="1:12" ht="40.5">
      <c r="A236" s="121" t="s">
        <v>602</v>
      </c>
      <c r="B236" s="123" t="s">
        <v>352</v>
      </c>
      <c r="C236" s="87"/>
      <c r="D236" s="2">
        <f>D237</f>
        <v>122.475</v>
      </c>
      <c r="E236" s="2">
        <f>E237</f>
        <v>122.475</v>
      </c>
      <c r="F236" s="2">
        <f>F237</f>
        <v>0</v>
      </c>
      <c r="G236" s="2">
        <f>G237</f>
        <v>122.475</v>
      </c>
      <c r="H236" s="2">
        <f>H237</f>
        <v>122.475</v>
      </c>
      <c r="I236" s="2">
        <f t="shared" si="15"/>
        <v>0</v>
      </c>
      <c r="J236" s="6">
        <f>G236/D236</f>
        <v>1</v>
      </c>
      <c r="K236" s="6">
        <f>E236/D236</f>
        <v>1</v>
      </c>
      <c r="L236" s="173" t="s">
        <v>312</v>
      </c>
    </row>
    <row r="237" spans="1:12" ht="27">
      <c r="A237" s="121"/>
      <c r="B237" s="123" t="s">
        <v>564</v>
      </c>
      <c r="C237" s="87"/>
      <c r="D237" s="2">
        <v>122.475</v>
      </c>
      <c r="E237" s="2">
        <v>122.475</v>
      </c>
      <c r="F237" s="2">
        <v>0</v>
      </c>
      <c r="G237" s="2">
        <v>122.475</v>
      </c>
      <c r="H237" s="2">
        <v>122.475</v>
      </c>
      <c r="I237" s="2">
        <f t="shared" si="15"/>
        <v>0</v>
      </c>
      <c r="J237" s="6">
        <f>G237/D237</f>
        <v>1</v>
      </c>
      <c r="K237" s="6">
        <f>E237/D237</f>
        <v>1</v>
      </c>
      <c r="L237" s="173"/>
    </row>
    <row r="238" spans="1:12" ht="27" hidden="1">
      <c r="A238" s="121"/>
      <c r="B238" s="123" t="s">
        <v>565</v>
      </c>
      <c r="C238" s="87"/>
      <c r="D238" s="2"/>
      <c r="E238" s="2"/>
      <c r="F238" s="2"/>
      <c r="G238" s="2"/>
      <c r="H238" s="2"/>
      <c r="I238" s="2">
        <f t="shared" si="15"/>
        <v>0</v>
      </c>
      <c r="J238" s="6"/>
      <c r="K238" s="6"/>
      <c r="L238" s="173"/>
    </row>
    <row r="239" spans="1:12" ht="27" hidden="1">
      <c r="A239" s="121"/>
      <c r="B239" s="123" t="s">
        <v>84</v>
      </c>
      <c r="C239" s="87"/>
      <c r="D239" s="2"/>
      <c r="E239" s="2"/>
      <c r="F239" s="2"/>
      <c r="G239" s="2"/>
      <c r="H239" s="2"/>
      <c r="I239" s="2">
        <f t="shared" si="15"/>
        <v>0</v>
      </c>
      <c r="J239" s="6"/>
      <c r="K239" s="6"/>
      <c r="L239" s="173"/>
    </row>
    <row r="240" spans="1:12" ht="27" hidden="1">
      <c r="A240" s="121"/>
      <c r="B240" s="123" t="s">
        <v>502</v>
      </c>
      <c r="C240" s="87"/>
      <c r="D240" s="2"/>
      <c r="E240" s="2"/>
      <c r="F240" s="2"/>
      <c r="G240" s="2"/>
      <c r="H240" s="2"/>
      <c r="I240" s="2">
        <f t="shared" si="15"/>
        <v>0</v>
      </c>
      <c r="J240" s="6"/>
      <c r="K240" s="6"/>
      <c r="L240" s="173"/>
    </row>
    <row r="241" spans="1:12" ht="121.5">
      <c r="A241" s="121" t="s">
        <v>603</v>
      </c>
      <c r="B241" s="123" t="s">
        <v>353</v>
      </c>
      <c r="C241" s="87"/>
      <c r="D241" s="2">
        <f>D242+D243</f>
        <v>7301.1</v>
      </c>
      <c r="E241" s="2">
        <f>E242+E243</f>
        <v>7301.1</v>
      </c>
      <c r="F241" s="2">
        <f>F242+F243</f>
        <v>0</v>
      </c>
      <c r="G241" s="2">
        <f>G242+G243</f>
        <v>7301.1</v>
      </c>
      <c r="H241" s="2">
        <f>H242+H243</f>
        <v>7301.1</v>
      </c>
      <c r="I241" s="2">
        <f t="shared" si="15"/>
        <v>0</v>
      </c>
      <c r="J241" s="6">
        <f>G241/D241</f>
        <v>1</v>
      </c>
      <c r="K241" s="6">
        <f>E241/D241</f>
        <v>1</v>
      </c>
      <c r="L241" s="173" t="s">
        <v>313</v>
      </c>
    </row>
    <row r="242" spans="1:12" ht="27">
      <c r="A242" s="121"/>
      <c r="B242" s="123" t="s">
        <v>564</v>
      </c>
      <c r="C242" s="87"/>
      <c r="D242" s="2">
        <v>3713.1</v>
      </c>
      <c r="E242" s="2">
        <v>3713.1</v>
      </c>
      <c r="F242" s="2">
        <v>0</v>
      </c>
      <c r="G242" s="2">
        <v>3713.1</v>
      </c>
      <c r="H242" s="2">
        <v>3713.1</v>
      </c>
      <c r="I242" s="2">
        <f t="shared" si="15"/>
        <v>0</v>
      </c>
      <c r="J242" s="6">
        <f>G242/D242</f>
        <v>1</v>
      </c>
      <c r="K242" s="6">
        <f>E242/D242</f>
        <v>1</v>
      </c>
      <c r="L242" s="173"/>
    </row>
    <row r="243" spans="1:12" ht="27">
      <c r="A243" s="121"/>
      <c r="B243" s="123" t="s">
        <v>565</v>
      </c>
      <c r="C243" s="87"/>
      <c r="D243" s="2">
        <v>3588</v>
      </c>
      <c r="E243" s="2">
        <v>3588</v>
      </c>
      <c r="F243" s="2">
        <v>0</v>
      </c>
      <c r="G243" s="2">
        <v>3588</v>
      </c>
      <c r="H243" s="2">
        <v>3588</v>
      </c>
      <c r="I243" s="2">
        <f t="shared" si="15"/>
        <v>0</v>
      </c>
      <c r="J243" s="6">
        <f>G243/D243</f>
        <v>1</v>
      </c>
      <c r="K243" s="6">
        <f>E243/D243</f>
        <v>1</v>
      </c>
      <c r="L243" s="173"/>
    </row>
    <row r="244" spans="1:12" ht="27" hidden="1">
      <c r="A244" s="121"/>
      <c r="B244" s="123" t="s">
        <v>84</v>
      </c>
      <c r="C244" s="87"/>
      <c r="D244" s="2"/>
      <c r="E244" s="2"/>
      <c r="F244" s="2"/>
      <c r="G244" s="2"/>
      <c r="H244" s="2"/>
      <c r="I244" s="2">
        <f t="shared" si="15"/>
        <v>0</v>
      </c>
      <c r="J244" s="6"/>
      <c r="K244" s="6"/>
      <c r="L244" s="173"/>
    </row>
    <row r="245" spans="1:12" ht="27" hidden="1">
      <c r="A245" s="121"/>
      <c r="B245" s="123" t="s">
        <v>502</v>
      </c>
      <c r="C245" s="87"/>
      <c r="D245" s="2"/>
      <c r="E245" s="2"/>
      <c r="F245" s="2"/>
      <c r="G245" s="2"/>
      <c r="H245" s="2"/>
      <c r="I245" s="2">
        <f t="shared" si="15"/>
        <v>0</v>
      </c>
      <c r="J245" s="6"/>
      <c r="K245" s="6"/>
      <c r="L245" s="173"/>
    </row>
    <row r="246" spans="1:12" ht="21.75" customHeight="1">
      <c r="A246" s="124"/>
      <c r="B246" s="125"/>
      <c r="C246" s="89"/>
      <c r="D246" s="2"/>
      <c r="E246" s="2"/>
      <c r="F246" s="2"/>
      <c r="G246" s="2"/>
      <c r="H246" s="2"/>
      <c r="I246" s="2">
        <f t="shared" si="15"/>
        <v>0</v>
      </c>
      <c r="J246" s="6"/>
      <c r="K246" s="6"/>
      <c r="L246" s="26"/>
    </row>
    <row r="247" spans="1:12" ht="81">
      <c r="A247" s="119" t="s">
        <v>249</v>
      </c>
      <c r="B247" s="120" t="s">
        <v>231</v>
      </c>
      <c r="C247" s="85"/>
      <c r="D247" s="11">
        <f>D248+D249</f>
        <v>134879.30180000002</v>
      </c>
      <c r="E247" s="11">
        <f>E248+E249</f>
        <v>134879.30180000002</v>
      </c>
      <c r="F247" s="11">
        <v>0</v>
      </c>
      <c r="G247" s="11">
        <f>G248+G249</f>
        <v>134879.30180000002</v>
      </c>
      <c r="H247" s="11">
        <f>H248+H249</f>
        <v>134879.30180000002</v>
      </c>
      <c r="I247" s="5">
        <f t="shared" si="15"/>
        <v>0</v>
      </c>
      <c r="J247" s="14">
        <f aca="true" t="shared" si="16" ref="J247:J273">G247/D247</f>
        <v>1</v>
      </c>
      <c r="K247" s="14">
        <f aca="true" t="shared" si="17" ref="K247:K273">E247/D247</f>
        <v>1</v>
      </c>
      <c r="L247" s="28"/>
    </row>
    <row r="248" spans="1:12" ht="27">
      <c r="A248" s="124"/>
      <c r="B248" s="122" t="s">
        <v>564</v>
      </c>
      <c r="C248" s="91"/>
      <c r="D248" s="12">
        <f aca="true" t="shared" si="18" ref="D248:H249">D251+D264</f>
        <v>134499.80180000002</v>
      </c>
      <c r="E248" s="12">
        <f t="shared" si="18"/>
        <v>134499.80180000002</v>
      </c>
      <c r="F248" s="12">
        <v>0</v>
      </c>
      <c r="G248" s="12">
        <f t="shared" si="18"/>
        <v>134499.80180000002</v>
      </c>
      <c r="H248" s="12">
        <f t="shared" si="18"/>
        <v>134499.80180000002</v>
      </c>
      <c r="I248" s="1">
        <f t="shared" si="15"/>
        <v>0</v>
      </c>
      <c r="J248" s="19">
        <f t="shared" si="16"/>
        <v>1</v>
      </c>
      <c r="K248" s="19">
        <f t="shared" si="17"/>
        <v>1</v>
      </c>
      <c r="L248" s="26"/>
    </row>
    <row r="249" spans="1:12" ht="27">
      <c r="A249" s="124"/>
      <c r="B249" s="122" t="s">
        <v>565</v>
      </c>
      <c r="C249" s="91"/>
      <c r="D249" s="12">
        <f t="shared" si="18"/>
        <v>379.5</v>
      </c>
      <c r="E249" s="12">
        <f t="shared" si="18"/>
        <v>379.5</v>
      </c>
      <c r="F249" s="12">
        <v>0</v>
      </c>
      <c r="G249" s="12">
        <f t="shared" si="18"/>
        <v>379.5</v>
      </c>
      <c r="H249" s="12">
        <f t="shared" si="18"/>
        <v>379.5</v>
      </c>
      <c r="I249" s="1">
        <f t="shared" si="15"/>
        <v>0</v>
      </c>
      <c r="J249" s="19">
        <f t="shared" si="16"/>
        <v>1</v>
      </c>
      <c r="K249" s="19">
        <f t="shared" si="17"/>
        <v>1</v>
      </c>
      <c r="L249" s="26"/>
    </row>
    <row r="250" spans="1:12" ht="60.75">
      <c r="A250" s="126" t="s">
        <v>52</v>
      </c>
      <c r="B250" s="127" t="s">
        <v>232</v>
      </c>
      <c r="C250" s="90"/>
      <c r="D250" s="21">
        <f>D251+D252</f>
        <v>131507.116</v>
      </c>
      <c r="E250" s="21">
        <f>E251+E252</f>
        <v>131507.116</v>
      </c>
      <c r="F250" s="21">
        <v>0</v>
      </c>
      <c r="G250" s="21">
        <f>G251+G252</f>
        <v>131507.116</v>
      </c>
      <c r="H250" s="21">
        <f>H251+H252</f>
        <v>131507.116</v>
      </c>
      <c r="I250" s="3">
        <f t="shared" si="15"/>
        <v>0</v>
      </c>
      <c r="J250" s="20">
        <f t="shared" si="16"/>
        <v>1</v>
      </c>
      <c r="K250" s="20">
        <f t="shared" si="17"/>
        <v>1</v>
      </c>
      <c r="L250" s="41"/>
    </row>
    <row r="251" spans="1:12" ht="27">
      <c r="A251" s="124"/>
      <c r="B251" s="123" t="s">
        <v>564</v>
      </c>
      <c r="C251" s="91"/>
      <c r="D251" s="13">
        <f>D253+D254+D255+D257+D260+D262</f>
        <v>131327.616</v>
      </c>
      <c r="E251" s="13">
        <f>E253+E254+E255+E257+E260+E262</f>
        <v>131327.616</v>
      </c>
      <c r="F251" s="13">
        <v>0</v>
      </c>
      <c r="G251" s="13">
        <f>G253+G254+G255+G257+G260+G262</f>
        <v>131327.616</v>
      </c>
      <c r="H251" s="13">
        <f>H253+H254+H255+H257+H260+H262</f>
        <v>131327.616</v>
      </c>
      <c r="I251" s="2">
        <f t="shared" si="15"/>
        <v>0</v>
      </c>
      <c r="J251" s="6">
        <f t="shared" si="16"/>
        <v>1</v>
      </c>
      <c r="K251" s="6">
        <f t="shared" si="17"/>
        <v>1</v>
      </c>
      <c r="L251" s="26"/>
    </row>
    <row r="252" spans="1:12" ht="27">
      <c r="A252" s="124"/>
      <c r="B252" s="123" t="s">
        <v>565</v>
      </c>
      <c r="C252" s="91"/>
      <c r="D252" s="13">
        <f>D258+D261</f>
        <v>179.5</v>
      </c>
      <c r="E252" s="13">
        <f>E258+E261</f>
        <v>179.5</v>
      </c>
      <c r="F252" s="13">
        <v>0</v>
      </c>
      <c r="G252" s="13">
        <f>G258+G261</f>
        <v>179.5</v>
      </c>
      <c r="H252" s="13">
        <f>H258+H261</f>
        <v>179.5</v>
      </c>
      <c r="I252" s="2">
        <f t="shared" si="15"/>
        <v>0</v>
      </c>
      <c r="J252" s="6">
        <f t="shared" si="16"/>
        <v>1</v>
      </c>
      <c r="K252" s="6">
        <f t="shared" si="17"/>
        <v>1</v>
      </c>
      <c r="L252" s="26"/>
    </row>
    <row r="253" spans="1:12" ht="60.75">
      <c r="A253" s="124"/>
      <c r="B253" s="128" t="s">
        <v>660</v>
      </c>
      <c r="C253" s="92"/>
      <c r="D253" s="13">
        <v>95708.437</v>
      </c>
      <c r="E253" s="13">
        <v>95708.437</v>
      </c>
      <c r="F253" s="13">
        <v>0</v>
      </c>
      <c r="G253" s="13">
        <v>95708.437</v>
      </c>
      <c r="H253" s="13">
        <v>95708.437</v>
      </c>
      <c r="I253" s="2">
        <f t="shared" si="15"/>
        <v>0</v>
      </c>
      <c r="J253" s="6">
        <f t="shared" si="16"/>
        <v>1</v>
      </c>
      <c r="K253" s="6">
        <f t="shared" si="17"/>
        <v>1</v>
      </c>
      <c r="L253" s="26"/>
    </row>
    <row r="254" spans="1:12" ht="60.75">
      <c r="A254" s="124"/>
      <c r="B254" s="128" t="s">
        <v>661</v>
      </c>
      <c r="C254" s="92"/>
      <c r="D254" s="13">
        <v>33060.194</v>
      </c>
      <c r="E254" s="13">
        <v>33060.194</v>
      </c>
      <c r="F254" s="13">
        <v>0</v>
      </c>
      <c r="G254" s="13">
        <v>33060.194</v>
      </c>
      <c r="H254" s="13">
        <v>33060.194</v>
      </c>
      <c r="I254" s="2">
        <f t="shared" si="15"/>
        <v>0</v>
      </c>
      <c r="J254" s="6">
        <f t="shared" si="16"/>
        <v>1</v>
      </c>
      <c r="K254" s="6">
        <f t="shared" si="17"/>
        <v>1</v>
      </c>
      <c r="L254" s="26"/>
    </row>
    <row r="255" spans="1:12" ht="121.5">
      <c r="A255" s="124"/>
      <c r="B255" s="129" t="s">
        <v>129</v>
      </c>
      <c r="C255" s="93"/>
      <c r="D255" s="13">
        <v>428.274</v>
      </c>
      <c r="E255" s="13">
        <v>428.274</v>
      </c>
      <c r="F255" s="13">
        <v>0</v>
      </c>
      <c r="G255" s="13">
        <v>428.274</v>
      </c>
      <c r="H255" s="13">
        <v>428.274</v>
      </c>
      <c r="I255" s="2">
        <f t="shared" si="15"/>
        <v>0</v>
      </c>
      <c r="J255" s="6">
        <f t="shared" si="16"/>
        <v>1</v>
      </c>
      <c r="K255" s="6">
        <f t="shared" si="17"/>
        <v>1</v>
      </c>
      <c r="L255" s="26"/>
    </row>
    <row r="256" spans="1:12" ht="121.5">
      <c r="A256" s="124"/>
      <c r="B256" s="129" t="s">
        <v>130</v>
      </c>
      <c r="C256" s="93" t="s">
        <v>227</v>
      </c>
      <c r="D256" s="13">
        <f>D257+D258</f>
        <v>70.143</v>
      </c>
      <c r="E256" s="13">
        <f>E257+E258</f>
        <v>70.143</v>
      </c>
      <c r="F256" s="13">
        <v>0</v>
      </c>
      <c r="G256" s="13">
        <f>G257+G258</f>
        <v>70.143</v>
      </c>
      <c r="H256" s="13">
        <f>H257+H258</f>
        <v>70.143</v>
      </c>
      <c r="I256" s="2">
        <f t="shared" si="15"/>
        <v>0</v>
      </c>
      <c r="J256" s="6">
        <f t="shared" si="16"/>
        <v>1</v>
      </c>
      <c r="K256" s="6">
        <f t="shared" si="17"/>
        <v>1</v>
      </c>
      <c r="L256" s="26"/>
    </row>
    <row r="257" spans="1:12" ht="27">
      <c r="A257" s="124"/>
      <c r="B257" s="123" t="s">
        <v>564</v>
      </c>
      <c r="C257" s="93"/>
      <c r="D257" s="13">
        <v>21.043</v>
      </c>
      <c r="E257" s="13">
        <v>21.043</v>
      </c>
      <c r="F257" s="13">
        <v>0</v>
      </c>
      <c r="G257" s="13">
        <v>21.043</v>
      </c>
      <c r="H257" s="13">
        <v>21.043</v>
      </c>
      <c r="I257" s="2">
        <f t="shared" si="15"/>
        <v>0</v>
      </c>
      <c r="J257" s="6">
        <f t="shared" si="16"/>
        <v>1</v>
      </c>
      <c r="K257" s="6">
        <f t="shared" si="17"/>
        <v>1</v>
      </c>
      <c r="L257" s="26"/>
    </row>
    <row r="258" spans="1:12" ht="27">
      <c r="A258" s="124"/>
      <c r="B258" s="123" t="s">
        <v>565</v>
      </c>
      <c r="C258" s="93"/>
      <c r="D258" s="13">
        <v>49.1</v>
      </c>
      <c r="E258" s="13">
        <v>49.1</v>
      </c>
      <c r="F258" s="13">
        <v>0</v>
      </c>
      <c r="G258" s="13">
        <v>49.1</v>
      </c>
      <c r="H258" s="13">
        <v>49.1</v>
      </c>
      <c r="I258" s="2">
        <f t="shared" si="15"/>
        <v>0</v>
      </c>
      <c r="J258" s="6">
        <f t="shared" si="16"/>
        <v>1</v>
      </c>
      <c r="K258" s="6">
        <f t="shared" si="17"/>
        <v>1</v>
      </c>
      <c r="L258" s="26"/>
    </row>
    <row r="259" spans="1:12" ht="81">
      <c r="A259" s="124"/>
      <c r="B259" s="129" t="s">
        <v>131</v>
      </c>
      <c r="C259" s="93" t="s">
        <v>227</v>
      </c>
      <c r="D259" s="13">
        <f>D260+D261</f>
        <v>186.3</v>
      </c>
      <c r="E259" s="13">
        <f>E260+E261</f>
        <v>186.3</v>
      </c>
      <c r="F259" s="13">
        <v>0</v>
      </c>
      <c r="G259" s="13">
        <f>G260+G261</f>
        <v>186.3</v>
      </c>
      <c r="H259" s="13">
        <f>H260+H261</f>
        <v>186.3</v>
      </c>
      <c r="I259" s="2">
        <f t="shared" si="15"/>
        <v>0</v>
      </c>
      <c r="J259" s="6">
        <f t="shared" si="16"/>
        <v>1</v>
      </c>
      <c r="K259" s="6">
        <f t="shared" si="17"/>
        <v>1</v>
      </c>
      <c r="L259" s="26"/>
    </row>
    <row r="260" spans="1:12" ht="27">
      <c r="A260" s="124"/>
      <c r="B260" s="123" t="s">
        <v>564</v>
      </c>
      <c r="C260" s="93"/>
      <c r="D260" s="13">
        <v>55.9</v>
      </c>
      <c r="E260" s="13">
        <v>55.9</v>
      </c>
      <c r="F260" s="13">
        <v>0</v>
      </c>
      <c r="G260" s="13">
        <v>55.9</v>
      </c>
      <c r="H260" s="13">
        <v>55.9</v>
      </c>
      <c r="I260" s="2">
        <f t="shared" si="15"/>
        <v>0</v>
      </c>
      <c r="J260" s="6">
        <f t="shared" si="16"/>
        <v>1</v>
      </c>
      <c r="K260" s="6">
        <f t="shared" si="17"/>
        <v>1</v>
      </c>
      <c r="L260" s="26"/>
    </row>
    <row r="261" spans="1:12" ht="27">
      <c r="A261" s="124"/>
      <c r="B261" s="123" t="s">
        <v>565</v>
      </c>
      <c r="C261" s="93"/>
      <c r="D261" s="13">
        <v>130.4</v>
      </c>
      <c r="E261" s="13">
        <v>130.4</v>
      </c>
      <c r="F261" s="13">
        <v>0</v>
      </c>
      <c r="G261" s="13">
        <v>130.4</v>
      </c>
      <c r="H261" s="13">
        <v>130.4</v>
      </c>
      <c r="I261" s="2">
        <f t="shared" si="15"/>
        <v>0</v>
      </c>
      <c r="J261" s="6">
        <f t="shared" si="16"/>
        <v>1</v>
      </c>
      <c r="K261" s="6">
        <f t="shared" si="17"/>
        <v>1</v>
      </c>
      <c r="L261" s="26"/>
    </row>
    <row r="262" spans="1:12" ht="40.5">
      <c r="A262" s="124"/>
      <c r="B262" s="123" t="s">
        <v>132</v>
      </c>
      <c r="C262" s="93"/>
      <c r="D262" s="13">
        <v>2053.768</v>
      </c>
      <c r="E262" s="13">
        <v>2053.768</v>
      </c>
      <c r="F262" s="13">
        <v>0</v>
      </c>
      <c r="G262" s="13">
        <v>2053.768</v>
      </c>
      <c r="H262" s="13">
        <v>2053.768</v>
      </c>
      <c r="I262" s="2">
        <f t="shared" si="15"/>
        <v>0</v>
      </c>
      <c r="J262" s="6">
        <f t="shared" si="16"/>
        <v>1</v>
      </c>
      <c r="K262" s="6">
        <f t="shared" si="17"/>
        <v>1</v>
      </c>
      <c r="L262" s="26"/>
    </row>
    <row r="263" spans="1:12" ht="81">
      <c r="A263" s="126" t="s">
        <v>53</v>
      </c>
      <c r="B263" s="127" t="s">
        <v>133</v>
      </c>
      <c r="C263" s="90"/>
      <c r="D263" s="21">
        <f>D264+D265</f>
        <v>3372.1858</v>
      </c>
      <c r="E263" s="21">
        <f>E264+E265</f>
        <v>3372.1858</v>
      </c>
      <c r="F263" s="21">
        <v>0</v>
      </c>
      <c r="G263" s="21">
        <f>G264+G265</f>
        <v>3372.1858</v>
      </c>
      <c r="H263" s="21">
        <f>H264+H265</f>
        <v>3372.1858</v>
      </c>
      <c r="I263" s="3">
        <f t="shared" si="15"/>
        <v>0</v>
      </c>
      <c r="J263" s="20">
        <f t="shared" si="16"/>
        <v>1</v>
      </c>
      <c r="K263" s="20">
        <f t="shared" si="17"/>
        <v>1</v>
      </c>
      <c r="L263" s="41"/>
    </row>
    <row r="264" spans="1:12" ht="27">
      <c r="A264" s="124"/>
      <c r="B264" s="123" t="s">
        <v>564</v>
      </c>
      <c r="C264" s="91"/>
      <c r="D264" s="13">
        <f>D266+D267+D268+D269+D270+D272</f>
        <v>3172.1858</v>
      </c>
      <c r="E264" s="13">
        <f>E266+E267+E268+E269+E270+E272</f>
        <v>3172.1858</v>
      </c>
      <c r="F264" s="13">
        <v>0</v>
      </c>
      <c r="G264" s="13">
        <f>G266+G267+G268+G269+G270+G272</f>
        <v>3172.1858</v>
      </c>
      <c r="H264" s="13">
        <f>H266+H267+H268+H269+H270+H272</f>
        <v>3172.1858</v>
      </c>
      <c r="I264" s="2">
        <f t="shared" si="15"/>
        <v>0</v>
      </c>
      <c r="J264" s="6">
        <f t="shared" si="16"/>
        <v>1</v>
      </c>
      <c r="K264" s="6">
        <f t="shared" si="17"/>
        <v>1</v>
      </c>
      <c r="L264" s="26"/>
    </row>
    <row r="265" spans="1:12" ht="27">
      <c r="A265" s="124"/>
      <c r="B265" s="123" t="s">
        <v>565</v>
      </c>
      <c r="C265" s="91"/>
      <c r="D265" s="13">
        <f>D273</f>
        <v>200</v>
      </c>
      <c r="E265" s="13">
        <f>E273</f>
        <v>200</v>
      </c>
      <c r="F265" s="13">
        <v>0</v>
      </c>
      <c r="G265" s="13">
        <f>G273</f>
        <v>200</v>
      </c>
      <c r="H265" s="13">
        <f>H273</f>
        <v>200</v>
      </c>
      <c r="I265" s="2">
        <f aca="true" t="shared" si="19" ref="I265:I328">G265-D265</f>
        <v>0</v>
      </c>
      <c r="J265" s="6">
        <f t="shared" si="16"/>
        <v>1</v>
      </c>
      <c r="K265" s="6">
        <f t="shared" si="17"/>
        <v>1</v>
      </c>
      <c r="L265" s="26"/>
    </row>
    <row r="266" spans="1:12" ht="60.75">
      <c r="A266" s="124"/>
      <c r="B266" s="123" t="s">
        <v>134</v>
      </c>
      <c r="C266" s="87"/>
      <c r="D266" s="13">
        <v>533.7844</v>
      </c>
      <c r="E266" s="13">
        <v>533.7844</v>
      </c>
      <c r="F266" s="13">
        <v>0</v>
      </c>
      <c r="G266" s="13">
        <v>533.7844</v>
      </c>
      <c r="H266" s="13">
        <v>533.7844</v>
      </c>
      <c r="I266" s="2">
        <f t="shared" si="19"/>
        <v>0</v>
      </c>
      <c r="J266" s="6">
        <f t="shared" si="16"/>
        <v>1</v>
      </c>
      <c r="K266" s="6">
        <f t="shared" si="17"/>
        <v>1</v>
      </c>
      <c r="L266" s="26"/>
    </row>
    <row r="267" spans="1:12" ht="40.5">
      <c r="A267" s="124"/>
      <c r="B267" s="130" t="s">
        <v>135</v>
      </c>
      <c r="C267" s="94"/>
      <c r="D267" s="13">
        <v>1816.48</v>
      </c>
      <c r="E267" s="13">
        <v>1816.48</v>
      </c>
      <c r="F267" s="13">
        <v>0</v>
      </c>
      <c r="G267" s="13">
        <v>1816.48</v>
      </c>
      <c r="H267" s="13">
        <v>1816.48</v>
      </c>
      <c r="I267" s="2">
        <f t="shared" si="19"/>
        <v>0</v>
      </c>
      <c r="J267" s="6">
        <f t="shared" si="16"/>
        <v>1</v>
      </c>
      <c r="K267" s="6">
        <f t="shared" si="17"/>
        <v>1</v>
      </c>
      <c r="L267" s="26"/>
    </row>
    <row r="268" spans="1:12" ht="60.75">
      <c r="A268" s="124"/>
      <c r="B268" s="130" t="s">
        <v>136</v>
      </c>
      <c r="C268" s="94"/>
      <c r="D268" s="13">
        <v>208.5014</v>
      </c>
      <c r="E268" s="13">
        <v>208.5014</v>
      </c>
      <c r="F268" s="13">
        <v>0</v>
      </c>
      <c r="G268" s="13">
        <v>208.5014</v>
      </c>
      <c r="H268" s="13">
        <v>208.5014</v>
      </c>
      <c r="I268" s="2">
        <f t="shared" si="19"/>
        <v>0</v>
      </c>
      <c r="J268" s="6">
        <f t="shared" si="16"/>
        <v>1</v>
      </c>
      <c r="K268" s="6">
        <f t="shared" si="17"/>
        <v>1</v>
      </c>
      <c r="L268" s="26"/>
    </row>
    <row r="269" spans="1:12" ht="60.75">
      <c r="A269" s="124"/>
      <c r="B269" s="123" t="s">
        <v>137</v>
      </c>
      <c r="C269" s="87"/>
      <c r="D269" s="13">
        <v>114.674</v>
      </c>
      <c r="E269" s="13">
        <v>114.674</v>
      </c>
      <c r="F269" s="13">
        <v>0</v>
      </c>
      <c r="G269" s="13">
        <v>114.674</v>
      </c>
      <c r="H269" s="13">
        <v>114.674</v>
      </c>
      <c r="I269" s="2">
        <f t="shared" si="19"/>
        <v>0</v>
      </c>
      <c r="J269" s="6">
        <f t="shared" si="16"/>
        <v>1</v>
      </c>
      <c r="K269" s="6">
        <f t="shared" si="17"/>
        <v>1</v>
      </c>
      <c r="L269" s="26"/>
    </row>
    <row r="270" spans="1:12" ht="81">
      <c r="A270" s="124"/>
      <c r="B270" s="129" t="s">
        <v>138</v>
      </c>
      <c r="C270" s="93"/>
      <c r="D270" s="13">
        <v>142.129</v>
      </c>
      <c r="E270" s="13">
        <v>142.129</v>
      </c>
      <c r="F270" s="13">
        <v>0</v>
      </c>
      <c r="G270" s="13">
        <v>142.129</v>
      </c>
      <c r="H270" s="13">
        <v>142.129</v>
      </c>
      <c r="I270" s="2">
        <f t="shared" si="19"/>
        <v>0</v>
      </c>
      <c r="J270" s="6">
        <f t="shared" si="16"/>
        <v>1</v>
      </c>
      <c r="K270" s="6">
        <f t="shared" si="17"/>
        <v>1</v>
      </c>
      <c r="L270" s="26"/>
    </row>
    <row r="271" spans="1:12" ht="81">
      <c r="A271" s="124"/>
      <c r="B271" s="129" t="s">
        <v>139</v>
      </c>
      <c r="C271" s="93" t="s">
        <v>227</v>
      </c>
      <c r="D271" s="13">
        <f>D272+D273</f>
        <v>556.617</v>
      </c>
      <c r="E271" s="13">
        <f>E272+E273</f>
        <v>556.617</v>
      </c>
      <c r="F271" s="13">
        <v>0</v>
      </c>
      <c r="G271" s="13">
        <f>G272+G273</f>
        <v>556.617</v>
      </c>
      <c r="H271" s="13">
        <f>H272+H273</f>
        <v>556.617</v>
      </c>
      <c r="I271" s="2">
        <f t="shared" si="19"/>
        <v>0</v>
      </c>
      <c r="J271" s="6">
        <f t="shared" si="16"/>
        <v>1</v>
      </c>
      <c r="K271" s="6">
        <f t="shared" si="17"/>
        <v>1</v>
      </c>
      <c r="L271" s="26"/>
    </row>
    <row r="272" spans="1:12" ht="27">
      <c r="A272" s="124"/>
      <c r="B272" s="123" t="s">
        <v>564</v>
      </c>
      <c r="C272" s="93"/>
      <c r="D272" s="13">
        <v>356.617</v>
      </c>
      <c r="E272" s="13">
        <v>356.617</v>
      </c>
      <c r="F272" s="13">
        <v>0</v>
      </c>
      <c r="G272" s="13">
        <v>356.617</v>
      </c>
      <c r="H272" s="13">
        <v>356.617</v>
      </c>
      <c r="I272" s="2">
        <f t="shared" si="19"/>
        <v>0</v>
      </c>
      <c r="J272" s="6">
        <f t="shared" si="16"/>
        <v>1</v>
      </c>
      <c r="K272" s="6">
        <f t="shared" si="17"/>
        <v>1</v>
      </c>
      <c r="L272" s="26"/>
    </row>
    <row r="273" spans="1:12" ht="27">
      <c r="A273" s="124"/>
      <c r="B273" s="123" t="s">
        <v>565</v>
      </c>
      <c r="C273" s="93"/>
      <c r="D273" s="13">
        <v>200</v>
      </c>
      <c r="E273" s="13">
        <v>200</v>
      </c>
      <c r="F273" s="13">
        <v>0</v>
      </c>
      <c r="G273" s="13">
        <v>200</v>
      </c>
      <c r="H273" s="13">
        <v>200</v>
      </c>
      <c r="I273" s="2">
        <f t="shared" si="19"/>
        <v>0</v>
      </c>
      <c r="J273" s="6">
        <f t="shared" si="16"/>
        <v>1</v>
      </c>
      <c r="K273" s="6">
        <f t="shared" si="17"/>
        <v>1</v>
      </c>
      <c r="L273" s="26"/>
    </row>
    <row r="274" spans="1:12" ht="27">
      <c r="A274" s="124"/>
      <c r="B274" s="125"/>
      <c r="C274" s="89"/>
      <c r="D274" s="2"/>
      <c r="E274" s="2"/>
      <c r="F274" s="2"/>
      <c r="G274" s="2"/>
      <c r="H274" s="2"/>
      <c r="I274" s="2">
        <f t="shared" si="19"/>
        <v>0</v>
      </c>
      <c r="J274" s="6"/>
      <c r="K274" s="6"/>
      <c r="L274" s="26"/>
    </row>
    <row r="275" spans="1:12" ht="81">
      <c r="A275" s="119">
        <v>5</v>
      </c>
      <c r="B275" s="120" t="s">
        <v>211</v>
      </c>
      <c r="C275" s="85" t="s">
        <v>371</v>
      </c>
      <c r="D275" s="5">
        <f aca="true" t="shared" si="20" ref="D275:H276">D278+D384+D416</f>
        <v>72741.13229</v>
      </c>
      <c r="E275" s="5">
        <f t="shared" si="20"/>
        <v>72741.13229</v>
      </c>
      <c r="F275" s="5">
        <f t="shared" si="20"/>
        <v>0</v>
      </c>
      <c r="G275" s="5">
        <f t="shared" si="20"/>
        <v>72741.13229</v>
      </c>
      <c r="H275" s="5">
        <f t="shared" si="20"/>
        <v>72741.13229</v>
      </c>
      <c r="I275" s="5">
        <f t="shared" si="19"/>
        <v>0</v>
      </c>
      <c r="J275" s="14">
        <f aca="true" t="shared" si="21" ref="J275:J280">G275/D275</f>
        <v>1</v>
      </c>
      <c r="K275" s="14">
        <f aca="true" t="shared" si="22" ref="K275:K280">E275/D275</f>
        <v>1</v>
      </c>
      <c r="L275" s="66"/>
    </row>
    <row r="276" spans="1:12" ht="27">
      <c r="A276" s="124"/>
      <c r="B276" s="131" t="s">
        <v>564</v>
      </c>
      <c r="C276" s="89" t="s">
        <v>371</v>
      </c>
      <c r="D276" s="1">
        <f t="shared" si="20"/>
        <v>71241.49229</v>
      </c>
      <c r="E276" s="1">
        <f t="shared" si="20"/>
        <v>71241.49229</v>
      </c>
      <c r="F276" s="1">
        <f t="shared" si="20"/>
        <v>0</v>
      </c>
      <c r="G276" s="1">
        <f t="shared" si="20"/>
        <v>71241.49229</v>
      </c>
      <c r="H276" s="1">
        <f t="shared" si="20"/>
        <v>71241.49229</v>
      </c>
      <c r="I276" s="1">
        <f t="shared" si="19"/>
        <v>0</v>
      </c>
      <c r="J276" s="19">
        <f t="shared" si="21"/>
        <v>1</v>
      </c>
      <c r="K276" s="19">
        <f t="shared" si="22"/>
        <v>1</v>
      </c>
      <c r="L276" s="30"/>
    </row>
    <row r="277" spans="1:12" ht="27">
      <c r="A277" s="124"/>
      <c r="B277" s="131" t="s">
        <v>565</v>
      </c>
      <c r="C277" s="89" t="s">
        <v>371</v>
      </c>
      <c r="D277" s="1">
        <f>D280+D418</f>
        <v>1499.6399999999999</v>
      </c>
      <c r="E277" s="1">
        <f>E280+E418</f>
        <v>1499.6399999999999</v>
      </c>
      <c r="F277" s="1">
        <f>F280+F418</f>
        <v>0</v>
      </c>
      <c r="G277" s="1">
        <f>G280+G418</f>
        <v>1499.6399999999999</v>
      </c>
      <c r="H277" s="1">
        <f>H280+H418</f>
        <v>1499.6399999999999</v>
      </c>
      <c r="I277" s="1">
        <f t="shared" si="19"/>
        <v>0</v>
      </c>
      <c r="J277" s="19">
        <f t="shared" si="21"/>
        <v>1</v>
      </c>
      <c r="K277" s="19">
        <f t="shared" si="22"/>
        <v>1</v>
      </c>
      <c r="L277" s="29"/>
    </row>
    <row r="278" spans="1:12" ht="60.75">
      <c r="A278" s="126" t="s">
        <v>75</v>
      </c>
      <c r="B278" s="127" t="s">
        <v>140</v>
      </c>
      <c r="C278" s="90" t="s">
        <v>371</v>
      </c>
      <c r="D278" s="3">
        <f>D279+D280</f>
        <v>7888.81329</v>
      </c>
      <c r="E278" s="3">
        <f>E279+E280</f>
        <v>7888.81329</v>
      </c>
      <c r="F278" s="3">
        <f>F279+F280</f>
        <v>0</v>
      </c>
      <c r="G278" s="3">
        <f>G279+G280</f>
        <v>7888.81329</v>
      </c>
      <c r="H278" s="3">
        <f>H279+H280</f>
        <v>7888.81329</v>
      </c>
      <c r="I278" s="3">
        <f t="shared" si="19"/>
        <v>0</v>
      </c>
      <c r="J278" s="20">
        <f t="shared" si="21"/>
        <v>1</v>
      </c>
      <c r="K278" s="20">
        <f t="shared" si="22"/>
        <v>1</v>
      </c>
      <c r="L278" s="72"/>
    </row>
    <row r="279" spans="1:12" ht="27">
      <c r="A279" s="124"/>
      <c r="B279" s="131" t="s">
        <v>564</v>
      </c>
      <c r="C279" s="91" t="s">
        <v>371</v>
      </c>
      <c r="D279" s="1">
        <f>D298+D300+D303+D305+D307+D325+D327+D329+D338+D350+D352+D357+D372+D374+D376+D379+D382</f>
        <v>7672.21329</v>
      </c>
      <c r="E279" s="1">
        <f>E298+E300+E303+E305+E307+E325+E327+E329+E338+E350+E352+E357+E372+E374+E376+E379+E382</f>
        <v>7672.21329</v>
      </c>
      <c r="F279" s="1">
        <f>F298+F300+F303+F305+F307+F325+F327+F329+F338+F350+F352+F357+F372+F374+F376+F379+F382</f>
        <v>0</v>
      </c>
      <c r="G279" s="1">
        <f>G298+G300+G303+G305+G307+G325+G327+G329+G338+G350+G352+G357+G372+G374+G376+G379+G382</f>
        <v>7672.21329</v>
      </c>
      <c r="H279" s="1">
        <f>H298+H300+H303+H305+H307+H325+H327+H329+H338+H350+H352+H357+H372+H374+H376+H379+H382</f>
        <v>7672.21329</v>
      </c>
      <c r="I279" s="2">
        <f t="shared" si="19"/>
        <v>0</v>
      </c>
      <c r="J279" s="6">
        <f t="shared" si="21"/>
        <v>1</v>
      </c>
      <c r="K279" s="6">
        <f t="shared" si="22"/>
        <v>1</v>
      </c>
      <c r="L279" s="29"/>
    </row>
    <row r="280" spans="1:12" ht="27">
      <c r="A280" s="124"/>
      <c r="B280" s="131" t="s">
        <v>565</v>
      </c>
      <c r="C280" s="91" t="s">
        <v>371</v>
      </c>
      <c r="D280" s="1">
        <f>D383+D380+D377+D301</f>
        <v>216.6</v>
      </c>
      <c r="E280" s="1">
        <f>E383+E380+E377+E301</f>
        <v>216.6</v>
      </c>
      <c r="F280" s="1">
        <f>F383+F380+F377+F301</f>
        <v>0</v>
      </c>
      <c r="G280" s="1">
        <f>G383+G380+G377+G301</f>
        <v>216.6</v>
      </c>
      <c r="H280" s="1">
        <f>H383+H380+H377+H301</f>
        <v>216.6</v>
      </c>
      <c r="I280" s="2">
        <f t="shared" si="19"/>
        <v>0</v>
      </c>
      <c r="J280" s="6">
        <f t="shared" si="21"/>
        <v>1</v>
      </c>
      <c r="K280" s="6">
        <f t="shared" si="22"/>
        <v>1</v>
      </c>
      <c r="L280" s="29"/>
    </row>
    <row r="281" spans="1:12" ht="60.75" hidden="1">
      <c r="A281" s="124"/>
      <c r="B281" s="132" t="s">
        <v>205</v>
      </c>
      <c r="C281" s="91" t="s">
        <v>371</v>
      </c>
      <c r="D281" s="15"/>
      <c r="E281" s="15"/>
      <c r="F281" s="15"/>
      <c r="G281" s="15"/>
      <c r="H281" s="15"/>
      <c r="I281" s="2">
        <f t="shared" si="19"/>
        <v>0</v>
      </c>
      <c r="J281" s="6"/>
      <c r="K281" s="6"/>
      <c r="L281" s="29"/>
    </row>
    <row r="282" spans="1:12" ht="81" hidden="1">
      <c r="A282" s="124"/>
      <c r="B282" s="125" t="s">
        <v>669</v>
      </c>
      <c r="C282" s="91" t="s">
        <v>371</v>
      </c>
      <c r="D282" s="15">
        <f>SUM(D283:D286)</f>
        <v>0</v>
      </c>
      <c r="E282" s="15">
        <f>SUM(E283:E286)</f>
        <v>0</v>
      </c>
      <c r="F282" s="15">
        <f>SUM(F283:F286)</f>
        <v>0</v>
      </c>
      <c r="G282" s="15">
        <f>SUM(G283:G286)</f>
        <v>0</v>
      </c>
      <c r="H282" s="15">
        <f>SUM(H283:H286)</f>
        <v>0</v>
      </c>
      <c r="I282" s="2">
        <f t="shared" si="19"/>
        <v>0</v>
      </c>
      <c r="J282" s="6"/>
      <c r="K282" s="6"/>
      <c r="L282" s="29"/>
    </row>
    <row r="283" spans="1:12" ht="27" hidden="1">
      <c r="A283" s="124"/>
      <c r="B283" s="125" t="s">
        <v>564</v>
      </c>
      <c r="C283" s="91" t="s">
        <v>371</v>
      </c>
      <c r="D283" s="15">
        <v>0</v>
      </c>
      <c r="E283" s="15"/>
      <c r="F283" s="15"/>
      <c r="G283" s="15"/>
      <c r="H283" s="15"/>
      <c r="I283" s="2">
        <f t="shared" si="19"/>
        <v>0</v>
      </c>
      <c r="J283" s="6"/>
      <c r="K283" s="6"/>
      <c r="L283" s="29"/>
    </row>
    <row r="284" spans="1:12" ht="27" hidden="1">
      <c r="A284" s="124"/>
      <c r="B284" s="125" t="s">
        <v>565</v>
      </c>
      <c r="C284" s="91" t="s">
        <v>371</v>
      </c>
      <c r="D284" s="15"/>
      <c r="E284" s="15"/>
      <c r="F284" s="15"/>
      <c r="G284" s="15"/>
      <c r="H284" s="15"/>
      <c r="I284" s="2">
        <f t="shared" si="19"/>
        <v>0</v>
      </c>
      <c r="J284" s="6"/>
      <c r="K284" s="6"/>
      <c r="L284" s="29"/>
    </row>
    <row r="285" spans="1:12" ht="27" hidden="1">
      <c r="A285" s="124"/>
      <c r="B285" s="125" t="s">
        <v>84</v>
      </c>
      <c r="C285" s="91" t="s">
        <v>371</v>
      </c>
      <c r="D285" s="15"/>
      <c r="E285" s="15"/>
      <c r="F285" s="15"/>
      <c r="G285" s="15"/>
      <c r="H285" s="15"/>
      <c r="I285" s="2">
        <f t="shared" si="19"/>
        <v>0</v>
      </c>
      <c r="J285" s="6"/>
      <c r="K285" s="6"/>
      <c r="L285" s="29"/>
    </row>
    <row r="286" spans="1:12" ht="27" hidden="1">
      <c r="A286" s="124"/>
      <c r="B286" s="125" t="s">
        <v>501</v>
      </c>
      <c r="C286" s="91" t="s">
        <v>371</v>
      </c>
      <c r="D286" s="15"/>
      <c r="E286" s="15"/>
      <c r="F286" s="15"/>
      <c r="G286" s="15"/>
      <c r="H286" s="15"/>
      <c r="I286" s="2">
        <f t="shared" si="19"/>
        <v>0</v>
      </c>
      <c r="J286" s="6"/>
      <c r="K286" s="6"/>
      <c r="L286" s="29"/>
    </row>
    <row r="287" spans="1:12" ht="60.75" hidden="1">
      <c r="A287" s="124"/>
      <c r="B287" s="125" t="s">
        <v>670</v>
      </c>
      <c r="C287" s="91" t="s">
        <v>371</v>
      </c>
      <c r="D287" s="15">
        <f>SUM(D288:D291)</f>
        <v>0</v>
      </c>
      <c r="E287" s="15">
        <f>SUM(E288:E291)</f>
        <v>0</v>
      </c>
      <c r="F287" s="15">
        <f>SUM(F288:F291)</f>
        <v>0</v>
      </c>
      <c r="G287" s="15">
        <f>SUM(G288:G291)</f>
        <v>0</v>
      </c>
      <c r="H287" s="15">
        <f>SUM(H288:H291)</f>
        <v>0</v>
      </c>
      <c r="I287" s="2">
        <f t="shared" si="19"/>
        <v>0</v>
      </c>
      <c r="J287" s="6"/>
      <c r="K287" s="6"/>
      <c r="L287" s="29"/>
    </row>
    <row r="288" spans="1:12" ht="27" hidden="1">
      <c r="A288" s="124"/>
      <c r="B288" s="125" t="s">
        <v>564</v>
      </c>
      <c r="C288" s="91" t="s">
        <v>371</v>
      </c>
      <c r="D288" s="15">
        <v>0</v>
      </c>
      <c r="E288" s="15"/>
      <c r="F288" s="15"/>
      <c r="G288" s="15"/>
      <c r="H288" s="15"/>
      <c r="I288" s="2">
        <f t="shared" si="19"/>
        <v>0</v>
      </c>
      <c r="J288" s="6"/>
      <c r="K288" s="6"/>
      <c r="L288" s="29"/>
    </row>
    <row r="289" spans="1:12" ht="27" hidden="1">
      <c r="A289" s="124"/>
      <c r="B289" s="125" t="s">
        <v>565</v>
      </c>
      <c r="C289" s="91" t="s">
        <v>371</v>
      </c>
      <c r="D289" s="15"/>
      <c r="E289" s="15"/>
      <c r="F289" s="15"/>
      <c r="G289" s="15"/>
      <c r="H289" s="15"/>
      <c r="I289" s="2">
        <f t="shared" si="19"/>
        <v>0</v>
      </c>
      <c r="J289" s="6"/>
      <c r="K289" s="6"/>
      <c r="L289" s="29"/>
    </row>
    <row r="290" spans="1:12" ht="27" hidden="1">
      <c r="A290" s="124"/>
      <c r="B290" s="125" t="s">
        <v>84</v>
      </c>
      <c r="C290" s="91" t="s">
        <v>371</v>
      </c>
      <c r="D290" s="15"/>
      <c r="E290" s="15"/>
      <c r="F290" s="15"/>
      <c r="G290" s="15"/>
      <c r="H290" s="15"/>
      <c r="I290" s="2">
        <f t="shared" si="19"/>
        <v>0</v>
      </c>
      <c r="J290" s="6"/>
      <c r="K290" s="6"/>
      <c r="L290" s="29"/>
    </row>
    <row r="291" spans="1:12" ht="27" hidden="1">
      <c r="A291" s="124"/>
      <c r="B291" s="125" t="s">
        <v>501</v>
      </c>
      <c r="C291" s="91" t="s">
        <v>371</v>
      </c>
      <c r="D291" s="15"/>
      <c r="E291" s="15"/>
      <c r="F291" s="15"/>
      <c r="G291" s="15"/>
      <c r="H291" s="15"/>
      <c r="I291" s="2">
        <f t="shared" si="19"/>
        <v>0</v>
      </c>
      <c r="J291" s="6"/>
      <c r="K291" s="6"/>
      <c r="L291" s="29"/>
    </row>
    <row r="292" spans="1:12" ht="60.75" hidden="1">
      <c r="A292" s="124"/>
      <c r="B292" s="125" t="s">
        <v>671</v>
      </c>
      <c r="C292" s="91" t="s">
        <v>371</v>
      </c>
      <c r="D292" s="15">
        <f>SUM(D293:D296)</f>
        <v>0</v>
      </c>
      <c r="E292" s="15">
        <f>SUM(E293:E296)</f>
        <v>0</v>
      </c>
      <c r="F292" s="15">
        <f>SUM(F293:F296)</f>
        <v>0</v>
      </c>
      <c r="G292" s="15">
        <f>SUM(G293:G296)</f>
        <v>0</v>
      </c>
      <c r="H292" s="15">
        <f>SUM(H293:H296)</f>
        <v>0</v>
      </c>
      <c r="I292" s="2">
        <f t="shared" si="19"/>
        <v>0</v>
      </c>
      <c r="J292" s="6"/>
      <c r="K292" s="6"/>
      <c r="L292" s="29"/>
    </row>
    <row r="293" spans="1:12" ht="27" hidden="1">
      <c r="A293" s="124"/>
      <c r="B293" s="125" t="s">
        <v>564</v>
      </c>
      <c r="C293" s="91" t="s">
        <v>371</v>
      </c>
      <c r="D293" s="15">
        <v>0</v>
      </c>
      <c r="E293" s="15"/>
      <c r="F293" s="15"/>
      <c r="G293" s="15"/>
      <c r="H293" s="15"/>
      <c r="I293" s="2">
        <f t="shared" si="19"/>
        <v>0</v>
      </c>
      <c r="J293" s="6"/>
      <c r="K293" s="6"/>
      <c r="L293" s="29"/>
    </row>
    <row r="294" spans="1:12" ht="27" hidden="1">
      <c r="A294" s="124"/>
      <c r="B294" s="125" t="s">
        <v>565</v>
      </c>
      <c r="C294" s="91" t="s">
        <v>371</v>
      </c>
      <c r="D294" s="15"/>
      <c r="E294" s="15"/>
      <c r="F294" s="15"/>
      <c r="G294" s="15"/>
      <c r="H294" s="15"/>
      <c r="I294" s="2">
        <f t="shared" si="19"/>
        <v>0</v>
      </c>
      <c r="J294" s="6"/>
      <c r="K294" s="6"/>
      <c r="L294" s="29"/>
    </row>
    <row r="295" spans="1:12" ht="27" hidden="1">
      <c r="A295" s="124"/>
      <c r="B295" s="125" t="s">
        <v>84</v>
      </c>
      <c r="C295" s="91" t="s">
        <v>371</v>
      </c>
      <c r="D295" s="15"/>
      <c r="E295" s="15"/>
      <c r="F295" s="15"/>
      <c r="G295" s="15"/>
      <c r="H295" s="15"/>
      <c r="I295" s="2">
        <f t="shared" si="19"/>
        <v>0</v>
      </c>
      <c r="J295" s="6"/>
      <c r="K295" s="6"/>
      <c r="L295" s="29"/>
    </row>
    <row r="296" spans="1:12" ht="27" hidden="1">
      <c r="A296" s="124"/>
      <c r="B296" s="125" t="s">
        <v>501</v>
      </c>
      <c r="C296" s="91" t="s">
        <v>371</v>
      </c>
      <c r="D296" s="15"/>
      <c r="E296" s="15"/>
      <c r="F296" s="15"/>
      <c r="G296" s="15"/>
      <c r="H296" s="15"/>
      <c r="I296" s="2">
        <f t="shared" si="19"/>
        <v>0</v>
      </c>
      <c r="J296" s="6"/>
      <c r="K296" s="6"/>
      <c r="L296" s="29"/>
    </row>
    <row r="297" spans="1:12" ht="40.5">
      <c r="A297" s="124"/>
      <c r="B297" s="125" t="s">
        <v>672</v>
      </c>
      <c r="C297" s="91" t="s">
        <v>371</v>
      </c>
      <c r="D297" s="2">
        <f>SUM(D298:D298)</f>
        <v>5312.237</v>
      </c>
      <c r="E297" s="2">
        <f>SUM(E298:E298)</f>
        <v>5312.237</v>
      </c>
      <c r="F297" s="2">
        <f>SUM(F298:F298)</f>
        <v>0</v>
      </c>
      <c r="G297" s="2">
        <f>SUM(G298:G298)</f>
        <v>5312.237</v>
      </c>
      <c r="H297" s="2">
        <f>SUM(H298:H298)</f>
        <v>5312.237</v>
      </c>
      <c r="I297" s="2">
        <f t="shared" si="19"/>
        <v>0</v>
      </c>
      <c r="J297" s="6">
        <f aca="true" t="shared" si="23" ref="J297:J305">G297/D297</f>
        <v>1</v>
      </c>
      <c r="K297" s="6">
        <f aca="true" t="shared" si="24" ref="K297:K305">E297/D297</f>
        <v>1</v>
      </c>
      <c r="L297" s="169" t="s">
        <v>419</v>
      </c>
    </row>
    <row r="298" spans="1:12" ht="27">
      <c r="A298" s="124"/>
      <c r="B298" s="125" t="s">
        <v>564</v>
      </c>
      <c r="C298" s="91" t="s">
        <v>371</v>
      </c>
      <c r="D298" s="2">
        <v>5312.237</v>
      </c>
      <c r="E298" s="2">
        <v>5312.237</v>
      </c>
      <c r="F298" s="2">
        <v>0</v>
      </c>
      <c r="G298" s="2">
        <v>5312.237</v>
      </c>
      <c r="H298" s="2">
        <v>5312.237</v>
      </c>
      <c r="I298" s="2">
        <f t="shared" si="19"/>
        <v>0</v>
      </c>
      <c r="J298" s="6">
        <f t="shared" si="23"/>
        <v>1</v>
      </c>
      <c r="K298" s="6">
        <f t="shared" si="24"/>
        <v>1</v>
      </c>
      <c r="L298" s="169"/>
    </row>
    <row r="299" spans="1:12" ht="63" customHeight="1">
      <c r="A299" s="124"/>
      <c r="B299" s="125" t="s">
        <v>674</v>
      </c>
      <c r="C299" s="91" t="s">
        <v>371</v>
      </c>
      <c r="D299" s="2">
        <f>D300+D301</f>
        <v>191.2</v>
      </c>
      <c r="E299" s="2">
        <f>E300+E301</f>
        <v>191.2</v>
      </c>
      <c r="F299" s="2">
        <f>F300+F301</f>
        <v>0</v>
      </c>
      <c r="G299" s="2">
        <f>G300+G301</f>
        <v>191.2</v>
      </c>
      <c r="H299" s="2">
        <f>H300+H301</f>
        <v>191.2</v>
      </c>
      <c r="I299" s="2">
        <f t="shared" si="19"/>
        <v>0</v>
      </c>
      <c r="J299" s="6">
        <f t="shared" si="23"/>
        <v>1</v>
      </c>
      <c r="K299" s="6">
        <f t="shared" si="24"/>
        <v>1</v>
      </c>
      <c r="L299" s="169" t="s">
        <v>431</v>
      </c>
    </row>
    <row r="300" spans="1:12" ht="27">
      <c r="A300" s="124"/>
      <c r="B300" s="125" t="s">
        <v>564</v>
      </c>
      <c r="C300" s="91" t="s">
        <v>371</v>
      </c>
      <c r="D300" s="2">
        <v>84.1</v>
      </c>
      <c r="E300" s="2">
        <v>84.1</v>
      </c>
      <c r="F300" s="2">
        <v>0</v>
      </c>
      <c r="G300" s="2">
        <v>84.1</v>
      </c>
      <c r="H300" s="2">
        <v>84.1</v>
      </c>
      <c r="I300" s="2">
        <f t="shared" si="19"/>
        <v>0</v>
      </c>
      <c r="J300" s="6">
        <f t="shared" si="23"/>
        <v>1</v>
      </c>
      <c r="K300" s="6">
        <f t="shared" si="24"/>
        <v>1</v>
      </c>
      <c r="L300" s="169"/>
    </row>
    <row r="301" spans="1:12" ht="27">
      <c r="A301" s="124"/>
      <c r="B301" s="125" t="s">
        <v>565</v>
      </c>
      <c r="C301" s="91" t="s">
        <v>371</v>
      </c>
      <c r="D301" s="2">
        <v>107.1</v>
      </c>
      <c r="E301" s="2">
        <v>107.1</v>
      </c>
      <c r="F301" s="2">
        <v>0</v>
      </c>
      <c r="G301" s="2">
        <v>107.1</v>
      </c>
      <c r="H301" s="2">
        <v>107.1</v>
      </c>
      <c r="I301" s="2">
        <f t="shared" si="19"/>
        <v>0</v>
      </c>
      <c r="J301" s="6">
        <f t="shared" si="23"/>
        <v>1</v>
      </c>
      <c r="K301" s="6">
        <f t="shared" si="24"/>
        <v>1</v>
      </c>
      <c r="L301" s="169"/>
    </row>
    <row r="302" spans="1:12" ht="102" customHeight="1">
      <c r="A302" s="124"/>
      <c r="B302" s="125" t="s">
        <v>432</v>
      </c>
      <c r="C302" s="91" t="s">
        <v>371</v>
      </c>
      <c r="D302" s="2">
        <f>SUM(D303:D303)</f>
        <v>1622.59629</v>
      </c>
      <c r="E302" s="2">
        <f>SUM(E303:E303)</f>
        <v>1622.59629</v>
      </c>
      <c r="F302" s="2">
        <f>SUM(F303:F303)</f>
        <v>0</v>
      </c>
      <c r="G302" s="2">
        <f>SUM(G303:G303)</f>
        <v>1622.59629</v>
      </c>
      <c r="H302" s="2">
        <f>SUM(H303:H303)</f>
        <v>1622.59629</v>
      </c>
      <c r="I302" s="2">
        <f t="shared" si="19"/>
        <v>0</v>
      </c>
      <c r="J302" s="6">
        <f t="shared" si="23"/>
        <v>1</v>
      </c>
      <c r="K302" s="6">
        <f t="shared" si="24"/>
        <v>1</v>
      </c>
      <c r="L302" s="169" t="s">
        <v>192</v>
      </c>
    </row>
    <row r="303" spans="1:12" ht="27">
      <c r="A303" s="124"/>
      <c r="B303" s="125" t="s">
        <v>564</v>
      </c>
      <c r="C303" s="91" t="s">
        <v>371</v>
      </c>
      <c r="D303" s="2">
        <v>1622.59629</v>
      </c>
      <c r="E303" s="2">
        <v>1622.59629</v>
      </c>
      <c r="F303" s="2">
        <v>0</v>
      </c>
      <c r="G303" s="2">
        <v>1622.59629</v>
      </c>
      <c r="H303" s="2">
        <v>1622.59629</v>
      </c>
      <c r="I303" s="2">
        <f t="shared" si="19"/>
        <v>0</v>
      </c>
      <c r="J303" s="6">
        <f t="shared" si="23"/>
        <v>1</v>
      </c>
      <c r="K303" s="6">
        <f t="shared" si="24"/>
        <v>1</v>
      </c>
      <c r="L303" s="169"/>
    </row>
    <row r="304" spans="1:12" ht="127.5" customHeight="1">
      <c r="A304" s="124"/>
      <c r="B304" s="125" t="s">
        <v>433</v>
      </c>
      <c r="C304" s="91" t="s">
        <v>371</v>
      </c>
      <c r="D304" s="2">
        <f>SUM(D305:D305)</f>
        <v>20.25</v>
      </c>
      <c r="E304" s="2">
        <f>SUM(E305:E305)</f>
        <v>20.25</v>
      </c>
      <c r="F304" s="2">
        <f>SUM(F305:F305)</f>
        <v>0</v>
      </c>
      <c r="G304" s="2">
        <f>SUM(G305:G305)</f>
        <v>20.25</v>
      </c>
      <c r="H304" s="2">
        <f>SUM(H305:H305)</f>
        <v>20.25</v>
      </c>
      <c r="I304" s="2">
        <f t="shared" si="19"/>
        <v>0</v>
      </c>
      <c r="J304" s="6">
        <f t="shared" si="23"/>
        <v>1</v>
      </c>
      <c r="K304" s="6">
        <f t="shared" si="24"/>
        <v>1</v>
      </c>
      <c r="L304" s="169" t="s">
        <v>342</v>
      </c>
    </row>
    <row r="305" spans="1:12" ht="27">
      <c r="A305" s="124"/>
      <c r="B305" s="125" t="s">
        <v>564</v>
      </c>
      <c r="C305" s="91" t="s">
        <v>371</v>
      </c>
      <c r="D305" s="2">
        <v>20.25</v>
      </c>
      <c r="E305" s="2">
        <v>20.25</v>
      </c>
      <c r="F305" s="2">
        <v>0</v>
      </c>
      <c r="G305" s="2">
        <v>20.25</v>
      </c>
      <c r="H305" s="2">
        <v>20.25</v>
      </c>
      <c r="I305" s="2">
        <f t="shared" si="19"/>
        <v>0</v>
      </c>
      <c r="J305" s="6">
        <f t="shared" si="23"/>
        <v>1</v>
      </c>
      <c r="K305" s="6">
        <f t="shared" si="24"/>
        <v>1</v>
      </c>
      <c r="L305" s="181"/>
    </row>
    <row r="306" spans="1:12" ht="81" hidden="1">
      <c r="A306" s="124"/>
      <c r="B306" s="125" t="s">
        <v>343</v>
      </c>
      <c r="C306" s="91" t="s">
        <v>371</v>
      </c>
      <c r="D306" s="2">
        <f>SUM(D307:D307)</f>
        <v>0</v>
      </c>
      <c r="E306" s="2">
        <f>SUM(E307:E307)</f>
        <v>0</v>
      </c>
      <c r="F306" s="2">
        <f>SUM(F307:F307)</f>
        <v>0</v>
      </c>
      <c r="G306" s="2">
        <f>SUM(G307:G307)</f>
        <v>0</v>
      </c>
      <c r="H306" s="2">
        <f>SUM(H307:H307)</f>
        <v>0</v>
      </c>
      <c r="I306" s="2">
        <f t="shared" si="19"/>
        <v>0</v>
      </c>
      <c r="J306" s="6"/>
      <c r="K306" s="6"/>
      <c r="L306" s="169" t="s">
        <v>371</v>
      </c>
    </row>
    <row r="307" spans="1:12" ht="27" hidden="1">
      <c r="A307" s="124"/>
      <c r="B307" s="125" t="s">
        <v>564</v>
      </c>
      <c r="C307" s="91" t="s">
        <v>371</v>
      </c>
      <c r="D307" s="2">
        <v>0</v>
      </c>
      <c r="E307" s="2">
        <v>0</v>
      </c>
      <c r="F307" s="2">
        <v>0</v>
      </c>
      <c r="G307" s="2">
        <v>0</v>
      </c>
      <c r="H307" s="2">
        <v>0</v>
      </c>
      <c r="I307" s="2">
        <f t="shared" si="19"/>
        <v>0</v>
      </c>
      <c r="J307" s="6"/>
      <c r="K307" s="6"/>
      <c r="L307" s="169"/>
    </row>
    <row r="308" spans="1:12" ht="60.75" hidden="1">
      <c r="A308" s="124"/>
      <c r="B308" s="125" t="s">
        <v>344</v>
      </c>
      <c r="C308" s="91" t="s">
        <v>371</v>
      </c>
      <c r="D308" s="15"/>
      <c r="E308" s="15"/>
      <c r="F308" s="15"/>
      <c r="G308" s="15"/>
      <c r="H308" s="15"/>
      <c r="I308" s="2">
        <f t="shared" si="19"/>
        <v>0</v>
      </c>
      <c r="J308" s="6"/>
      <c r="K308" s="6"/>
      <c r="L308" s="32"/>
    </row>
    <row r="309" spans="1:12" ht="60.75" hidden="1">
      <c r="A309" s="124"/>
      <c r="B309" s="125" t="s">
        <v>435</v>
      </c>
      <c r="C309" s="91" t="s">
        <v>371</v>
      </c>
      <c r="D309" s="15">
        <f>SUM(D310:D313)</f>
        <v>0</v>
      </c>
      <c r="E309" s="15">
        <f>SUM(E310:E313)</f>
        <v>0</v>
      </c>
      <c r="F309" s="15">
        <f>SUM(F310:F313)</f>
        <v>0</v>
      </c>
      <c r="G309" s="15">
        <f>SUM(G310:G313)</f>
        <v>0</v>
      </c>
      <c r="H309" s="15">
        <f>SUM(H310:H313)</f>
        <v>0</v>
      </c>
      <c r="I309" s="2">
        <f t="shared" si="19"/>
        <v>0</v>
      </c>
      <c r="J309" s="6"/>
      <c r="K309" s="6"/>
      <c r="L309" s="29"/>
    </row>
    <row r="310" spans="1:12" ht="27" hidden="1">
      <c r="A310" s="124"/>
      <c r="B310" s="125" t="s">
        <v>564</v>
      </c>
      <c r="C310" s="91" t="s">
        <v>371</v>
      </c>
      <c r="D310" s="15">
        <v>0</v>
      </c>
      <c r="E310" s="15">
        <v>0</v>
      </c>
      <c r="F310" s="15"/>
      <c r="G310" s="15">
        <v>0</v>
      </c>
      <c r="H310" s="15">
        <v>0</v>
      </c>
      <c r="I310" s="2">
        <f t="shared" si="19"/>
        <v>0</v>
      </c>
      <c r="J310" s="6"/>
      <c r="K310" s="6"/>
      <c r="L310" s="29"/>
    </row>
    <row r="311" spans="1:12" ht="27" hidden="1">
      <c r="A311" s="124"/>
      <c r="B311" s="125" t="s">
        <v>565</v>
      </c>
      <c r="C311" s="91" t="s">
        <v>371</v>
      </c>
      <c r="D311" s="15">
        <v>0</v>
      </c>
      <c r="E311" s="15">
        <v>0</v>
      </c>
      <c r="F311" s="15"/>
      <c r="G311" s="15">
        <v>0</v>
      </c>
      <c r="H311" s="15">
        <v>0</v>
      </c>
      <c r="I311" s="2">
        <f t="shared" si="19"/>
        <v>0</v>
      </c>
      <c r="J311" s="6"/>
      <c r="K311" s="6"/>
      <c r="L311" s="29"/>
    </row>
    <row r="312" spans="1:12" ht="27" hidden="1">
      <c r="A312" s="124"/>
      <c r="B312" s="125" t="s">
        <v>84</v>
      </c>
      <c r="C312" s="91" t="s">
        <v>371</v>
      </c>
      <c r="D312" s="15"/>
      <c r="E312" s="15"/>
      <c r="F312" s="15"/>
      <c r="G312" s="15"/>
      <c r="H312" s="15"/>
      <c r="I312" s="2">
        <f t="shared" si="19"/>
        <v>0</v>
      </c>
      <c r="J312" s="6"/>
      <c r="K312" s="6"/>
      <c r="L312" s="29"/>
    </row>
    <row r="313" spans="1:12" ht="27" hidden="1">
      <c r="A313" s="124"/>
      <c r="B313" s="125" t="s">
        <v>501</v>
      </c>
      <c r="C313" s="91" t="s">
        <v>371</v>
      </c>
      <c r="D313" s="15"/>
      <c r="E313" s="15"/>
      <c r="F313" s="15"/>
      <c r="G313" s="15"/>
      <c r="H313" s="15"/>
      <c r="I313" s="2">
        <f t="shared" si="19"/>
        <v>0</v>
      </c>
      <c r="J313" s="6"/>
      <c r="K313" s="6"/>
      <c r="L313" s="29"/>
    </row>
    <row r="314" spans="1:12" ht="101.25" hidden="1">
      <c r="A314" s="124"/>
      <c r="B314" s="125" t="s">
        <v>436</v>
      </c>
      <c r="C314" s="91" t="s">
        <v>371</v>
      </c>
      <c r="D314" s="15">
        <f>SUM(D315:D318)</f>
        <v>0</v>
      </c>
      <c r="E314" s="15">
        <f>SUM(E315:E318)</f>
        <v>0</v>
      </c>
      <c r="F314" s="15">
        <f>SUM(F315:F318)</f>
        <v>0</v>
      </c>
      <c r="G314" s="15">
        <f>SUM(G315:G318)</f>
        <v>0</v>
      </c>
      <c r="H314" s="15">
        <f>SUM(H315:H318)</f>
        <v>0</v>
      </c>
      <c r="I314" s="2">
        <f t="shared" si="19"/>
        <v>0</v>
      </c>
      <c r="J314" s="6"/>
      <c r="K314" s="6"/>
      <c r="L314" s="29"/>
    </row>
    <row r="315" spans="1:12" ht="27" hidden="1">
      <c r="A315" s="124"/>
      <c r="B315" s="125" t="s">
        <v>564</v>
      </c>
      <c r="C315" s="91" t="s">
        <v>371</v>
      </c>
      <c r="D315" s="15">
        <v>0</v>
      </c>
      <c r="E315" s="15">
        <v>0</v>
      </c>
      <c r="F315" s="15"/>
      <c r="G315" s="15">
        <v>0</v>
      </c>
      <c r="H315" s="15">
        <v>0</v>
      </c>
      <c r="I315" s="2">
        <f t="shared" si="19"/>
        <v>0</v>
      </c>
      <c r="J315" s="6"/>
      <c r="K315" s="6"/>
      <c r="L315" s="29"/>
    </row>
    <row r="316" spans="1:12" ht="27" hidden="1">
      <c r="A316" s="124"/>
      <c r="B316" s="125" t="s">
        <v>565</v>
      </c>
      <c r="C316" s="91" t="s">
        <v>371</v>
      </c>
      <c r="D316" s="15"/>
      <c r="E316" s="15"/>
      <c r="F316" s="15"/>
      <c r="G316" s="15"/>
      <c r="H316" s="15"/>
      <c r="I316" s="2">
        <f t="shared" si="19"/>
        <v>0</v>
      </c>
      <c r="J316" s="6"/>
      <c r="K316" s="6"/>
      <c r="L316" s="29"/>
    </row>
    <row r="317" spans="1:12" ht="27" hidden="1">
      <c r="A317" s="124"/>
      <c r="B317" s="125" t="s">
        <v>84</v>
      </c>
      <c r="C317" s="91" t="s">
        <v>371</v>
      </c>
      <c r="D317" s="15"/>
      <c r="E317" s="15"/>
      <c r="F317" s="15"/>
      <c r="G317" s="15"/>
      <c r="H317" s="15"/>
      <c r="I317" s="2">
        <f t="shared" si="19"/>
        <v>0</v>
      </c>
      <c r="J317" s="6"/>
      <c r="K317" s="6"/>
      <c r="L317" s="29"/>
    </row>
    <row r="318" spans="1:12" ht="27" hidden="1">
      <c r="A318" s="124"/>
      <c r="B318" s="125" t="s">
        <v>501</v>
      </c>
      <c r="C318" s="91" t="s">
        <v>371</v>
      </c>
      <c r="D318" s="15"/>
      <c r="E318" s="15"/>
      <c r="F318" s="15"/>
      <c r="G318" s="15"/>
      <c r="H318" s="15"/>
      <c r="I318" s="2">
        <f t="shared" si="19"/>
        <v>0</v>
      </c>
      <c r="J318" s="6"/>
      <c r="K318" s="6"/>
      <c r="L318" s="29"/>
    </row>
    <row r="319" spans="1:12" ht="40.5" hidden="1">
      <c r="A319" s="124"/>
      <c r="B319" s="125" t="s">
        <v>437</v>
      </c>
      <c r="C319" s="91" t="s">
        <v>371</v>
      </c>
      <c r="D319" s="15">
        <f>SUM(D320:D323)</f>
        <v>0</v>
      </c>
      <c r="E319" s="15">
        <f>SUM(E320:E323)</f>
        <v>0</v>
      </c>
      <c r="F319" s="15">
        <f>SUM(F320:F323)</f>
        <v>0</v>
      </c>
      <c r="G319" s="15">
        <f>SUM(G320:G323)</f>
        <v>0</v>
      </c>
      <c r="H319" s="15">
        <f>SUM(H320:H323)</f>
        <v>0</v>
      </c>
      <c r="I319" s="2">
        <f t="shared" si="19"/>
        <v>0</v>
      </c>
      <c r="J319" s="6"/>
      <c r="K319" s="6"/>
      <c r="L319" s="29"/>
    </row>
    <row r="320" spans="1:12" ht="27" hidden="1">
      <c r="A320" s="124"/>
      <c r="B320" s="125" t="s">
        <v>564</v>
      </c>
      <c r="C320" s="91" t="s">
        <v>371</v>
      </c>
      <c r="D320" s="15">
        <v>0</v>
      </c>
      <c r="E320" s="15">
        <v>0</v>
      </c>
      <c r="F320" s="15"/>
      <c r="G320" s="15">
        <v>0</v>
      </c>
      <c r="H320" s="15">
        <v>0</v>
      </c>
      <c r="I320" s="2">
        <f t="shared" si="19"/>
        <v>0</v>
      </c>
      <c r="J320" s="6"/>
      <c r="K320" s="6"/>
      <c r="L320" s="29"/>
    </row>
    <row r="321" spans="1:12" ht="27" hidden="1">
      <c r="A321" s="124"/>
      <c r="B321" s="125" t="s">
        <v>565</v>
      </c>
      <c r="C321" s="91" t="s">
        <v>371</v>
      </c>
      <c r="D321" s="15"/>
      <c r="E321" s="15"/>
      <c r="F321" s="15"/>
      <c r="G321" s="15"/>
      <c r="H321" s="15"/>
      <c r="I321" s="2">
        <f t="shared" si="19"/>
        <v>0</v>
      </c>
      <c r="J321" s="6"/>
      <c r="K321" s="6"/>
      <c r="L321" s="29"/>
    </row>
    <row r="322" spans="1:12" ht="27" hidden="1">
      <c r="A322" s="124"/>
      <c r="B322" s="125" t="s">
        <v>84</v>
      </c>
      <c r="C322" s="91" t="s">
        <v>371</v>
      </c>
      <c r="D322" s="15"/>
      <c r="E322" s="15"/>
      <c r="F322" s="15"/>
      <c r="G322" s="15"/>
      <c r="H322" s="15"/>
      <c r="I322" s="2">
        <f t="shared" si="19"/>
        <v>0</v>
      </c>
      <c r="J322" s="6"/>
      <c r="K322" s="6"/>
      <c r="L322" s="29"/>
    </row>
    <row r="323" spans="1:12" ht="27" hidden="1">
      <c r="A323" s="124"/>
      <c r="B323" s="125" t="s">
        <v>501</v>
      </c>
      <c r="C323" s="91" t="s">
        <v>371</v>
      </c>
      <c r="D323" s="15"/>
      <c r="E323" s="15"/>
      <c r="F323" s="15"/>
      <c r="G323" s="15"/>
      <c r="H323" s="15"/>
      <c r="I323" s="2">
        <f t="shared" si="19"/>
        <v>0</v>
      </c>
      <c r="J323" s="6"/>
      <c r="K323" s="6"/>
      <c r="L323" s="29"/>
    </row>
    <row r="324" spans="1:12" ht="81">
      <c r="A324" s="124"/>
      <c r="B324" s="125" t="s">
        <v>438</v>
      </c>
      <c r="C324" s="91" t="s">
        <v>371</v>
      </c>
      <c r="D324" s="2">
        <f>SUM(D325:D325)</f>
        <v>24.4</v>
      </c>
      <c r="E324" s="2">
        <f>SUM(E325:E325)</f>
        <v>24.4</v>
      </c>
      <c r="F324" s="2">
        <f>SUM(F325:F325)</f>
        <v>0</v>
      </c>
      <c r="G324" s="2">
        <f>SUM(G325:G325)</f>
        <v>24.4</v>
      </c>
      <c r="H324" s="2">
        <f>SUM(H325:H325)</f>
        <v>24.4</v>
      </c>
      <c r="I324" s="2">
        <f t="shared" si="19"/>
        <v>0</v>
      </c>
      <c r="J324" s="6">
        <f aca="true" t="shared" si="25" ref="J324:J329">G324/D324</f>
        <v>1</v>
      </c>
      <c r="K324" s="6">
        <f aca="true" t="shared" si="26" ref="K324:K329">E324/D324</f>
        <v>1</v>
      </c>
      <c r="L324" s="169" t="s">
        <v>439</v>
      </c>
    </row>
    <row r="325" spans="1:12" ht="27">
      <c r="A325" s="124"/>
      <c r="B325" s="125" t="s">
        <v>564</v>
      </c>
      <c r="C325" s="91" t="s">
        <v>371</v>
      </c>
      <c r="D325" s="2">
        <v>24.4</v>
      </c>
      <c r="E325" s="2">
        <v>24.4</v>
      </c>
      <c r="F325" s="2">
        <v>0</v>
      </c>
      <c r="G325" s="2">
        <v>24.4</v>
      </c>
      <c r="H325" s="2">
        <v>24.4</v>
      </c>
      <c r="I325" s="2">
        <f t="shared" si="19"/>
        <v>0</v>
      </c>
      <c r="J325" s="6">
        <f t="shared" si="25"/>
        <v>1</v>
      </c>
      <c r="K325" s="6">
        <f t="shared" si="26"/>
        <v>1</v>
      </c>
      <c r="L325" s="169"/>
    </row>
    <row r="326" spans="1:12" ht="307.5" customHeight="1">
      <c r="A326" s="124"/>
      <c r="B326" s="125" t="s">
        <v>440</v>
      </c>
      <c r="C326" s="91" t="s">
        <v>371</v>
      </c>
      <c r="D326" s="2">
        <f>SUM(D327:D327)</f>
        <v>129.05</v>
      </c>
      <c r="E326" s="2">
        <f>SUM(E327:E327)</f>
        <v>129.05</v>
      </c>
      <c r="F326" s="2">
        <f>SUM(F327:F327)</f>
        <v>0</v>
      </c>
      <c r="G326" s="2">
        <f>SUM(G327:G327)</f>
        <v>129.05</v>
      </c>
      <c r="H326" s="2">
        <f>SUM(H327:H327)</f>
        <v>129.05</v>
      </c>
      <c r="I326" s="2">
        <f t="shared" si="19"/>
        <v>0</v>
      </c>
      <c r="J326" s="6">
        <f t="shared" si="25"/>
        <v>1</v>
      </c>
      <c r="K326" s="6">
        <f t="shared" si="26"/>
        <v>1</v>
      </c>
      <c r="L326" s="169" t="s">
        <v>441</v>
      </c>
    </row>
    <row r="327" spans="1:12" ht="27">
      <c r="A327" s="124"/>
      <c r="B327" s="125" t="s">
        <v>564</v>
      </c>
      <c r="C327" s="91" t="s">
        <v>371</v>
      </c>
      <c r="D327" s="2">
        <v>129.05</v>
      </c>
      <c r="E327" s="2">
        <v>129.05</v>
      </c>
      <c r="F327" s="2">
        <v>0</v>
      </c>
      <c r="G327" s="2">
        <v>129.05</v>
      </c>
      <c r="H327" s="2">
        <v>129.05</v>
      </c>
      <c r="I327" s="2">
        <f t="shared" si="19"/>
        <v>0</v>
      </c>
      <c r="J327" s="6">
        <f t="shared" si="25"/>
        <v>1</v>
      </c>
      <c r="K327" s="6">
        <f t="shared" si="26"/>
        <v>1</v>
      </c>
      <c r="L327" s="169"/>
    </row>
    <row r="328" spans="1:12" ht="123.75" customHeight="1">
      <c r="A328" s="124"/>
      <c r="B328" s="125" t="s">
        <v>442</v>
      </c>
      <c r="C328" s="91" t="s">
        <v>371</v>
      </c>
      <c r="D328" s="2">
        <f>SUM(D329:D329)</f>
        <v>46.03</v>
      </c>
      <c r="E328" s="2">
        <f>SUM(E329:E329)</f>
        <v>46.03</v>
      </c>
      <c r="F328" s="2">
        <f>SUM(F329:F329)</f>
        <v>0</v>
      </c>
      <c r="G328" s="2">
        <f>SUM(G329:G329)</f>
        <v>46.03</v>
      </c>
      <c r="H328" s="2">
        <f>SUM(H329:H329)</f>
        <v>46.03</v>
      </c>
      <c r="I328" s="2">
        <f t="shared" si="19"/>
        <v>0</v>
      </c>
      <c r="J328" s="6">
        <f t="shared" si="25"/>
        <v>1</v>
      </c>
      <c r="K328" s="6">
        <f t="shared" si="26"/>
        <v>1</v>
      </c>
      <c r="L328" s="169" t="s">
        <v>190</v>
      </c>
    </row>
    <row r="329" spans="1:12" ht="27">
      <c r="A329" s="124"/>
      <c r="B329" s="125" t="s">
        <v>564</v>
      </c>
      <c r="C329" s="91" t="s">
        <v>371</v>
      </c>
      <c r="D329" s="2">
        <v>46.03</v>
      </c>
      <c r="E329" s="2">
        <v>46.03</v>
      </c>
      <c r="F329" s="2">
        <v>0</v>
      </c>
      <c r="G329" s="2">
        <v>46.03</v>
      </c>
      <c r="H329" s="2">
        <v>46.03</v>
      </c>
      <c r="I329" s="2">
        <f aca="true" t="shared" si="27" ref="I329:I392">G329-D329</f>
        <v>0</v>
      </c>
      <c r="J329" s="6">
        <f t="shared" si="25"/>
        <v>1</v>
      </c>
      <c r="K329" s="6">
        <f t="shared" si="26"/>
        <v>1</v>
      </c>
      <c r="L329" s="169"/>
    </row>
    <row r="330" spans="1:12" ht="81" hidden="1">
      <c r="A330" s="124"/>
      <c r="B330" s="125" t="s">
        <v>223</v>
      </c>
      <c r="C330" s="91" t="s">
        <v>371</v>
      </c>
      <c r="D330" s="15">
        <f>SUM(D331:D331)</f>
        <v>0</v>
      </c>
      <c r="E330" s="15">
        <f>SUM(E331:E331)</f>
        <v>0</v>
      </c>
      <c r="F330" s="15">
        <f>SUM(F331:F331)</f>
        <v>0</v>
      </c>
      <c r="G330" s="15">
        <f>SUM(G331:G331)</f>
        <v>0</v>
      </c>
      <c r="H330" s="15">
        <f>SUM(H331:H331)</f>
        <v>0</v>
      </c>
      <c r="I330" s="2">
        <f t="shared" si="27"/>
        <v>0</v>
      </c>
      <c r="J330" s="6"/>
      <c r="K330" s="6"/>
      <c r="L330" s="181"/>
    </row>
    <row r="331" spans="1:12" ht="27" hidden="1">
      <c r="A331" s="124"/>
      <c r="B331" s="125" t="s">
        <v>564</v>
      </c>
      <c r="C331" s="91" t="s">
        <v>371</v>
      </c>
      <c r="D331" s="15">
        <v>0</v>
      </c>
      <c r="E331" s="15">
        <v>0</v>
      </c>
      <c r="F331" s="15">
        <v>0</v>
      </c>
      <c r="G331" s="15">
        <v>0</v>
      </c>
      <c r="H331" s="15">
        <v>0</v>
      </c>
      <c r="I331" s="2">
        <f t="shared" si="27"/>
        <v>0</v>
      </c>
      <c r="J331" s="6"/>
      <c r="K331" s="6"/>
      <c r="L331" s="181"/>
    </row>
    <row r="332" spans="1:12" ht="60.75" hidden="1">
      <c r="A332" s="124"/>
      <c r="B332" s="125" t="s">
        <v>443</v>
      </c>
      <c r="C332" s="91" t="s">
        <v>371</v>
      </c>
      <c r="D332" s="15">
        <f>SUM(D333:D336)</f>
        <v>0</v>
      </c>
      <c r="E332" s="15">
        <f>SUM(E333:E336)</f>
        <v>0</v>
      </c>
      <c r="F332" s="15">
        <f>SUM(F333:F336)</f>
        <v>0</v>
      </c>
      <c r="G332" s="15">
        <f>SUM(G333:G336)</f>
        <v>0</v>
      </c>
      <c r="H332" s="15">
        <f>SUM(H333:H336)</f>
        <v>0</v>
      </c>
      <c r="I332" s="2">
        <f t="shared" si="27"/>
        <v>0</v>
      </c>
      <c r="J332" s="6"/>
      <c r="K332" s="6"/>
      <c r="L332" s="29"/>
    </row>
    <row r="333" spans="1:12" ht="27" hidden="1">
      <c r="A333" s="124"/>
      <c r="B333" s="125" t="s">
        <v>564</v>
      </c>
      <c r="C333" s="91" t="s">
        <v>371</v>
      </c>
      <c r="D333" s="15">
        <v>0</v>
      </c>
      <c r="E333" s="15">
        <v>0</v>
      </c>
      <c r="F333" s="15"/>
      <c r="G333" s="15">
        <v>0</v>
      </c>
      <c r="H333" s="15">
        <v>0</v>
      </c>
      <c r="I333" s="2">
        <f t="shared" si="27"/>
        <v>0</v>
      </c>
      <c r="J333" s="6"/>
      <c r="K333" s="6"/>
      <c r="L333" s="29"/>
    </row>
    <row r="334" spans="1:12" ht="27" hidden="1">
      <c r="A334" s="124"/>
      <c r="B334" s="125" t="s">
        <v>565</v>
      </c>
      <c r="C334" s="91" t="s">
        <v>371</v>
      </c>
      <c r="D334" s="15"/>
      <c r="E334" s="15"/>
      <c r="F334" s="15"/>
      <c r="G334" s="15"/>
      <c r="H334" s="15"/>
      <c r="I334" s="2">
        <f t="shared" si="27"/>
        <v>0</v>
      </c>
      <c r="J334" s="6"/>
      <c r="K334" s="6"/>
      <c r="L334" s="29"/>
    </row>
    <row r="335" spans="1:12" ht="27" hidden="1">
      <c r="A335" s="124"/>
      <c r="B335" s="125" t="s">
        <v>84</v>
      </c>
      <c r="C335" s="91" t="s">
        <v>371</v>
      </c>
      <c r="D335" s="15"/>
      <c r="E335" s="15"/>
      <c r="F335" s="15"/>
      <c r="G335" s="15"/>
      <c r="H335" s="15"/>
      <c r="I335" s="2">
        <f t="shared" si="27"/>
        <v>0</v>
      </c>
      <c r="J335" s="6"/>
      <c r="K335" s="6"/>
      <c r="L335" s="29"/>
    </row>
    <row r="336" spans="1:12" ht="27" hidden="1">
      <c r="A336" s="124"/>
      <c r="B336" s="125" t="s">
        <v>501</v>
      </c>
      <c r="C336" s="91" t="s">
        <v>371</v>
      </c>
      <c r="D336" s="15"/>
      <c r="E336" s="15"/>
      <c r="F336" s="15"/>
      <c r="G336" s="15"/>
      <c r="H336" s="15"/>
      <c r="I336" s="2">
        <f t="shared" si="27"/>
        <v>0</v>
      </c>
      <c r="J336" s="6"/>
      <c r="K336" s="6"/>
      <c r="L336" s="29"/>
    </row>
    <row r="337" spans="1:12" ht="81">
      <c r="A337" s="124"/>
      <c r="B337" s="125" t="s">
        <v>444</v>
      </c>
      <c r="C337" s="91" t="s">
        <v>371</v>
      </c>
      <c r="D337" s="2">
        <f>SUM(D338:D338)</f>
        <v>72</v>
      </c>
      <c r="E337" s="2">
        <f>SUM(E338:E338)</f>
        <v>72</v>
      </c>
      <c r="F337" s="2">
        <f>SUM(F338:F338)</f>
        <v>0</v>
      </c>
      <c r="G337" s="2">
        <f>SUM(G338:G338)</f>
        <v>72</v>
      </c>
      <c r="H337" s="2">
        <f>SUM(H338:H338)</f>
        <v>72</v>
      </c>
      <c r="I337" s="2">
        <f t="shared" si="27"/>
        <v>0</v>
      </c>
      <c r="J337" s="6">
        <f>G337/D337</f>
        <v>1</v>
      </c>
      <c r="K337" s="6">
        <f>E337/D337</f>
        <v>1</v>
      </c>
      <c r="L337" s="169" t="s">
        <v>445</v>
      </c>
    </row>
    <row r="338" spans="1:12" ht="27">
      <c r="A338" s="124"/>
      <c r="B338" s="125" t="s">
        <v>564</v>
      </c>
      <c r="C338" s="91" t="s">
        <v>371</v>
      </c>
      <c r="D338" s="2">
        <v>72</v>
      </c>
      <c r="E338" s="2">
        <v>72</v>
      </c>
      <c r="F338" s="2">
        <v>0</v>
      </c>
      <c r="G338" s="2">
        <v>72</v>
      </c>
      <c r="H338" s="2">
        <v>72</v>
      </c>
      <c r="I338" s="2">
        <f t="shared" si="27"/>
        <v>0</v>
      </c>
      <c r="J338" s="6">
        <f>G338/D338</f>
        <v>1</v>
      </c>
      <c r="K338" s="6">
        <f>E338/D338</f>
        <v>1</v>
      </c>
      <c r="L338" s="169"/>
    </row>
    <row r="339" spans="1:12" ht="40.5" hidden="1">
      <c r="A339" s="124"/>
      <c r="B339" s="125" t="s">
        <v>446</v>
      </c>
      <c r="C339" s="91" t="s">
        <v>371</v>
      </c>
      <c r="D339" s="15">
        <f>SUM(D340:D343)</f>
        <v>0</v>
      </c>
      <c r="E339" s="15">
        <f>SUM(E340:E343)</f>
        <v>0</v>
      </c>
      <c r="F339" s="15">
        <f>SUM(F340:F343)</f>
        <v>0</v>
      </c>
      <c r="G339" s="15">
        <f>SUM(G340:G343)</f>
        <v>0</v>
      </c>
      <c r="H339" s="15">
        <f>SUM(H340:H343)</f>
        <v>0</v>
      </c>
      <c r="I339" s="2">
        <f t="shared" si="27"/>
        <v>0</v>
      </c>
      <c r="J339" s="6"/>
      <c r="K339" s="6"/>
      <c r="L339" s="29"/>
    </row>
    <row r="340" spans="1:12" ht="27" hidden="1">
      <c r="A340" s="124"/>
      <c r="B340" s="125" t="s">
        <v>564</v>
      </c>
      <c r="C340" s="91" t="s">
        <v>371</v>
      </c>
      <c r="D340" s="15">
        <v>0</v>
      </c>
      <c r="E340" s="15">
        <v>0</v>
      </c>
      <c r="F340" s="15"/>
      <c r="G340" s="15">
        <v>0</v>
      </c>
      <c r="H340" s="15">
        <v>0</v>
      </c>
      <c r="I340" s="2">
        <f t="shared" si="27"/>
        <v>0</v>
      </c>
      <c r="J340" s="6"/>
      <c r="K340" s="6"/>
      <c r="L340" s="29"/>
    </row>
    <row r="341" spans="1:12" ht="27" hidden="1">
      <c r="A341" s="124"/>
      <c r="B341" s="125" t="s">
        <v>565</v>
      </c>
      <c r="C341" s="91" t="s">
        <v>371</v>
      </c>
      <c r="D341" s="15"/>
      <c r="E341" s="15"/>
      <c r="F341" s="15"/>
      <c r="G341" s="15"/>
      <c r="H341" s="15"/>
      <c r="I341" s="2">
        <f t="shared" si="27"/>
        <v>0</v>
      </c>
      <c r="J341" s="6"/>
      <c r="K341" s="6"/>
      <c r="L341" s="29"/>
    </row>
    <row r="342" spans="1:12" ht="27" hidden="1">
      <c r="A342" s="124"/>
      <c r="B342" s="125" t="s">
        <v>84</v>
      </c>
      <c r="C342" s="91" t="s">
        <v>371</v>
      </c>
      <c r="D342" s="15"/>
      <c r="E342" s="15"/>
      <c r="F342" s="15"/>
      <c r="G342" s="15"/>
      <c r="H342" s="15"/>
      <c r="I342" s="2">
        <f t="shared" si="27"/>
        <v>0</v>
      </c>
      <c r="J342" s="6"/>
      <c r="K342" s="6"/>
      <c r="L342" s="29"/>
    </row>
    <row r="343" spans="1:12" ht="27" hidden="1">
      <c r="A343" s="124"/>
      <c r="B343" s="125" t="s">
        <v>501</v>
      </c>
      <c r="C343" s="91" t="s">
        <v>371</v>
      </c>
      <c r="D343" s="15"/>
      <c r="E343" s="15"/>
      <c r="F343" s="15"/>
      <c r="G343" s="15"/>
      <c r="H343" s="15"/>
      <c r="I343" s="2">
        <f t="shared" si="27"/>
        <v>0</v>
      </c>
      <c r="J343" s="6"/>
      <c r="K343" s="6"/>
      <c r="L343" s="29"/>
    </row>
    <row r="344" spans="1:12" ht="81" hidden="1">
      <c r="A344" s="124"/>
      <c r="B344" s="125" t="s">
        <v>447</v>
      </c>
      <c r="C344" s="91" t="s">
        <v>371</v>
      </c>
      <c r="D344" s="15">
        <f>SUM(D345:D348)</f>
        <v>0</v>
      </c>
      <c r="E344" s="15">
        <f>SUM(E345:E348)</f>
        <v>0</v>
      </c>
      <c r="F344" s="15">
        <f>SUM(F345:F348)</f>
        <v>0</v>
      </c>
      <c r="G344" s="15">
        <f>SUM(G345:G348)</f>
        <v>0</v>
      </c>
      <c r="H344" s="15">
        <f>SUM(H345:H348)</f>
        <v>0</v>
      </c>
      <c r="I344" s="2">
        <f t="shared" si="27"/>
        <v>0</v>
      </c>
      <c r="J344" s="6"/>
      <c r="K344" s="6"/>
      <c r="L344" s="29"/>
    </row>
    <row r="345" spans="1:12" ht="27" hidden="1">
      <c r="A345" s="124"/>
      <c r="B345" s="125" t="s">
        <v>564</v>
      </c>
      <c r="C345" s="91" t="s">
        <v>371</v>
      </c>
      <c r="D345" s="15">
        <v>0</v>
      </c>
      <c r="E345" s="15">
        <v>0</v>
      </c>
      <c r="F345" s="15"/>
      <c r="G345" s="15">
        <v>0</v>
      </c>
      <c r="H345" s="15">
        <v>0</v>
      </c>
      <c r="I345" s="2">
        <f t="shared" si="27"/>
        <v>0</v>
      </c>
      <c r="J345" s="6"/>
      <c r="K345" s="6"/>
      <c r="L345" s="29"/>
    </row>
    <row r="346" spans="1:12" ht="27" hidden="1">
      <c r="A346" s="124"/>
      <c r="B346" s="125" t="s">
        <v>565</v>
      </c>
      <c r="C346" s="91" t="s">
        <v>371</v>
      </c>
      <c r="D346" s="15"/>
      <c r="E346" s="15"/>
      <c r="F346" s="15"/>
      <c r="G346" s="15"/>
      <c r="H346" s="15"/>
      <c r="I346" s="2">
        <f t="shared" si="27"/>
        <v>0</v>
      </c>
      <c r="J346" s="6"/>
      <c r="K346" s="6"/>
      <c r="L346" s="29"/>
    </row>
    <row r="347" spans="1:12" ht="27" hidden="1">
      <c r="A347" s="124"/>
      <c r="B347" s="125" t="s">
        <v>84</v>
      </c>
      <c r="C347" s="91" t="s">
        <v>371</v>
      </c>
      <c r="D347" s="15"/>
      <c r="E347" s="15"/>
      <c r="F347" s="15"/>
      <c r="G347" s="15"/>
      <c r="H347" s="15"/>
      <c r="I347" s="2">
        <f t="shared" si="27"/>
        <v>0</v>
      </c>
      <c r="J347" s="6"/>
      <c r="K347" s="6"/>
      <c r="L347" s="29"/>
    </row>
    <row r="348" spans="1:12" ht="27" hidden="1">
      <c r="A348" s="124"/>
      <c r="B348" s="125" t="s">
        <v>501</v>
      </c>
      <c r="C348" s="91" t="s">
        <v>371</v>
      </c>
      <c r="D348" s="15"/>
      <c r="E348" s="15"/>
      <c r="F348" s="15"/>
      <c r="G348" s="15"/>
      <c r="H348" s="15"/>
      <c r="I348" s="2">
        <f t="shared" si="27"/>
        <v>0</v>
      </c>
      <c r="J348" s="6"/>
      <c r="K348" s="6"/>
      <c r="L348" s="29"/>
    </row>
    <row r="349" spans="1:12" ht="60.75">
      <c r="A349" s="124"/>
      <c r="B349" s="125" t="s">
        <v>448</v>
      </c>
      <c r="C349" s="91" t="s">
        <v>371</v>
      </c>
      <c r="D349" s="2">
        <f>SUM(D350:D350)</f>
        <v>64.9</v>
      </c>
      <c r="E349" s="2">
        <f>SUM(E350:E350)</f>
        <v>64.9</v>
      </c>
      <c r="F349" s="2">
        <f>SUM(F350:F350)</f>
        <v>0</v>
      </c>
      <c r="G349" s="2">
        <f>SUM(G350:G350)</f>
        <v>64.9</v>
      </c>
      <c r="H349" s="2">
        <f>SUM(H350:H350)</f>
        <v>64.9</v>
      </c>
      <c r="I349" s="2">
        <f t="shared" si="27"/>
        <v>0</v>
      </c>
      <c r="J349" s="6">
        <f>G349/D349</f>
        <v>1</v>
      </c>
      <c r="K349" s="6">
        <f>E349/D349</f>
        <v>1</v>
      </c>
      <c r="L349" s="169" t="s">
        <v>449</v>
      </c>
    </row>
    <row r="350" spans="1:12" ht="27">
      <c r="A350" s="124"/>
      <c r="B350" s="125" t="s">
        <v>564</v>
      </c>
      <c r="C350" s="91" t="s">
        <v>371</v>
      </c>
      <c r="D350" s="2">
        <v>64.9</v>
      </c>
      <c r="E350" s="2">
        <v>64.9</v>
      </c>
      <c r="F350" s="2">
        <v>0</v>
      </c>
      <c r="G350" s="2">
        <v>64.9</v>
      </c>
      <c r="H350" s="2">
        <v>64.9</v>
      </c>
      <c r="I350" s="2">
        <f t="shared" si="27"/>
        <v>0</v>
      </c>
      <c r="J350" s="6">
        <f>G350/D350</f>
        <v>1</v>
      </c>
      <c r="K350" s="6">
        <f>E350/D350</f>
        <v>1</v>
      </c>
      <c r="L350" s="169"/>
    </row>
    <row r="351" spans="1:12" ht="119.25" customHeight="1">
      <c r="A351" s="124"/>
      <c r="B351" s="125" t="s">
        <v>450</v>
      </c>
      <c r="C351" s="91" t="s">
        <v>371</v>
      </c>
      <c r="D351" s="2">
        <f>SUM(D352:D352)</f>
        <v>44.15</v>
      </c>
      <c r="E351" s="2">
        <f>SUM(E352:E352)</f>
        <v>44.15</v>
      </c>
      <c r="F351" s="2">
        <f>SUM(F352:F352)</f>
        <v>0</v>
      </c>
      <c r="G351" s="2">
        <f>SUM(G352:G352)</f>
        <v>44.15</v>
      </c>
      <c r="H351" s="2">
        <f>SUM(H352:H352)</f>
        <v>44.15</v>
      </c>
      <c r="I351" s="2">
        <f t="shared" si="27"/>
        <v>0</v>
      </c>
      <c r="J351" s="6">
        <f>G351/D351</f>
        <v>1</v>
      </c>
      <c r="K351" s="6">
        <f>E351/D351</f>
        <v>1</v>
      </c>
      <c r="L351" s="169" t="s">
        <v>17</v>
      </c>
    </row>
    <row r="352" spans="1:12" ht="27">
      <c r="A352" s="124"/>
      <c r="B352" s="125" t="s">
        <v>564</v>
      </c>
      <c r="C352" s="91" t="s">
        <v>371</v>
      </c>
      <c r="D352" s="2">
        <v>44.15</v>
      </c>
      <c r="E352" s="2">
        <v>44.15</v>
      </c>
      <c r="F352" s="2">
        <v>0</v>
      </c>
      <c r="G352" s="2">
        <v>44.15</v>
      </c>
      <c r="H352" s="2">
        <v>44.15</v>
      </c>
      <c r="I352" s="2">
        <f t="shared" si="27"/>
        <v>0</v>
      </c>
      <c r="J352" s="6">
        <f>G352/D352</f>
        <v>1</v>
      </c>
      <c r="K352" s="6">
        <f>E352/D352</f>
        <v>1</v>
      </c>
      <c r="L352" s="169"/>
    </row>
    <row r="353" spans="1:12" ht="60.75" hidden="1">
      <c r="A353" s="124"/>
      <c r="B353" s="125" t="s">
        <v>253</v>
      </c>
      <c r="C353" s="91" t="s">
        <v>371</v>
      </c>
      <c r="D353" s="15">
        <f>SUM(D354:D354)</f>
        <v>0</v>
      </c>
      <c r="E353" s="15">
        <f>SUM(E354:E354)</f>
        <v>0</v>
      </c>
      <c r="F353" s="15">
        <f>SUM(F354:F354)</f>
        <v>0</v>
      </c>
      <c r="G353" s="15">
        <f>SUM(G354:G354)</f>
        <v>0</v>
      </c>
      <c r="H353" s="15">
        <f>SUM(H354:H354)</f>
        <v>0</v>
      </c>
      <c r="I353" s="2">
        <f t="shared" si="27"/>
        <v>0</v>
      </c>
      <c r="J353" s="6"/>
      <c r="K353" s="6"/>
      <c r="L353" s="181"/>
    </row>
    <row r="354" spans="1:12" ht="27" hidden="1">
      <c r="A354" s="124"/>
      <c r="B354" s="125" t="s">
        <v>564</v>
      </c>
      <c r="C354" s="91" t="s">
        <v>371</v>
      </c>
      <c r="D354" s="15">
        <v>0</v>
      </c>
      <c r="E354" s="15">
        <v>0</v>
      </c>
      <c r="F354" s="15">
        <v>0</v>
      </c>
      <c r="G354" s="15">
        <v>0</v>
      </c>
      <c r="H354" s="15">
        <v>0</v>
      </c>
      <c r="I354" s="2">
        <f t="shared" si="27"/>
        <v>0</v>
      </c>
      <c r="J354" s="6"/>
      <c r="K354" s="6"/>
      <c r="L354" s="181"/>
    </row>
    <row r="355" spans="1:12" ht="60.75" hidden="1">
      <c r="A355" s="124"/>
      <c r="B355" s="125" t="s">
        <v>451</v>
      </c>
      <c r="C355" s="91" t="s">
        <v>371</v>
      </c>
      <c r="D355" s="15"/>
      <c r="E355" s="15"/>
      <c r="F355" s="15"/>
      <c r="G355" s="15"/>
      <c r="H355" s="15"/>
      <c r="I355" s="2">
        <f t="shared" si="27"/>
        <v>0</v>
      </c>
      <c r="J355" s="6"/>
      <c r="K355" s="6"/>
      <c r="L355" s="32"/>
    </row>
    <row r="356" spans="1:12" ht="60.75">
      <c r="A356" s="124"/>
      <c r="B356" s="125" t="s">
        <v>509</v>
      </c>
      <c r="C356" s="91" t="s">
        <v>371</v>
      </c>
      <c r="D356" s="2">
        <f>SUM(D357:D357)</f>
        <v>88.4</v>
      </c>
      <c r="E356" s="2">
        <f>SUM(E357:E357)</f>
        <v>88.4</v>
      </c>
      <c r="F356" s="2">
        <f>SUM(F357:F357)</f>
        <v>0</v>
      </c>
      <c r="G356" s="2">
        <f>SUM(G357:G357)</f>
        <v>88.4</v>
      </c>
      <c r="H356" s="2">
        <f>SUM(H357:H357)</f>
        <v>88.4</v>
      </c>
      <c r="I356" s="2">
        <f t="shared" si="27"/>
        <v>0</v>
      </c>
      <c r="J356" s="6">
        <f>G356/D356</f>
        <v>1</v>
      </c>
      <c r="K356" s="6">
        <f>E356/D356</f>
        <v>1</v>
      </c>
      <c r="L356" s="169" t="s">
        <v>452</v>
      </c>
    </row>
    <row r="357" spans="1:12" ht="27">
      <c r="A357" s="124"/>
      <c r="B357" s="125" t="s">
        <v>564</v>
      </c>
      <c r="C357" s="91" t="s">
        <v>371</v>
      </c>
      <c r="D357" s="2">
        <v>88.4</v>
      </c>
      <c r="E357" s="2">
        <v>88.4</v>
      </c>
      <c r="F357" s="2">
        <v>0</v>
      </c>
      <c r="G357" s="2">
        <v>88.4</v>
      </c>
      <c r="H357" s="2">
        <v>88.4</v>
      </c>
      <c r="I357" s="2">
        <f t="shared" si="27"/>
        <v>0</v>
      </c>
      <c r="J357" s="6">
        <f>G357/D357</f>
        <v>1</v>
      </c>
      <c r="K357" s="6">
        <f>E357/D357</f>
        <v>1</v>
      </c>
      <c r="L357" s="169"/>
    </row>
    <row r="358" spans="1:12" ht="40.5" hidden="1">
      <c r="A358" s="124"/>
      <c r="B358" s="125" t="s">
        <v>370</v>
      </c>
      <c r="C358" s="91" t="s">
        <v>371</v>
      </c>
      <c r="D358" s="15">
        <f>SUM(D359:D362)</f>
        <v>0</v>
      </c>
      <c r="E358" s="15">
        <f>SUM(E359:E362)</f>
        <v>0</v>
      </c>
      <c r="F358" s="15">
        <f>SUM(F359:F362)</f>
        <v>0</v>
      </c>
      <c r="G358" s="15">
        <f>SUM(G359:G362)</f>
        <v>0</v>
      </c>
      <c r="H358" s="15">
        <f>SUM(H359:H362)</f>
        <v>0</v>
      </c>
      <c r="I358" s="2">
        <f t="shared" si="27"/>
        <v>0</v>
      </c>
      <c r="J358" s="6"/>
      <c r="K358" s="6"/>
      <c r="L358" s="29"/>
    </row>
    <row r="359" spans="1:12" ht="27" hidden="1">
      <c r="A359" s="124"/>
      <c r="B359" s="125" t="s">
        <v>564</v>
      </c>
      <c r="C359" s="91" t="s">
        <v>371</v>
      </c>
      <c r="D359" s="15">
        <v>0</v>
      </c>
      <c r="E359" s="15">
        <v>0</v>
      </c>
      <c r="F359" s="15"/>
      <c r="G359" s="15">
        <v>0</v>
      </c>
      <c r="H359" s="15">
        <v>0</v>
      </c>
      <c r="I359" s="2">
        <f t="shared" si="27"/>
        <v>0</v>
      </c>
      <c r="J359" s="6"/>
      <c r="K359" s="6"/>
      <c r="L359" s="29"/>
    </row>
    <row r="360" spans="1:12" ht="27" hidden="1">
      <c r="A360" s="124"/>
      <c r="B360" s="125" t="s">
        <v>565</v>
      </c>
      <c r="C360" s="91" t="s">
        <v>371</v>
      </c>
      <c r="D360" s="15"/>
      <c r="E360" s="15"/>
      <c r="F360" s="15"/>
      <c r="G360" s="15"/>
      <c r="H360" s="15"/>
      <c r="I360" s="2">
        <f t="shared" si="27"/>
        <v>0</v>
      </c>
      <c r="J360" s="6"/>
      <c r="K360" s="6"/>
      <c r="L360" s="29"/>
    </row>
    <row r="361" spans="1:12" ht="27" hidden="1">
      <c r="A361" s="124"/>
      <c r="B361" s="125" t="s">
        <v>84</v>
      </c>
      <c r="C361" s="91" t="s">
        <v>371</v>
      </c>
      <c r="D361" s="15"/>
      <c r="E361" s="15"/>
      <c r="F361" s="15"/>
      <c r="G361" s="15"/>
      <c r="H361" s="15"/>
      <c r="I361" s="2">
        <f t="shared" si="27"/>
        <v>0</v>
      </c>
      <c r="J361" s="6"/>
      <c r="K361" s="6"/>
      <c r="L361" s="29"/>
    </row>
    <row r="362" spans="1:12" ht="27" hidden="1">
      <c r="A362" s="124"/>
      <c r="B362" s="125" t="s">
        <v>501</v>
      </c>
      <c r="C362" s="91" t="s">
        <v>371</v>
      </c>
      <c r="D362" s="15"/>
      <c r="E362" s="15"/>
      <c r="F362" s="15"/>
      <c r="G362" s="15"/>
      <c r="H362" s="15"/>
      <c r="I362" s="2">
        <f t="shared" si="27"/>
        <v>0</v>
      </c>
      <c r="J362" s="6"/>
      <c r="K362" s="6"/>
      <c r="L362" s="29"/>
    </row>
    <row r="363" spans="1:12" ht="40.5" hidden="1">
      <c r="A363" s="124"/>
      <c r="B363" s="125" t="s">
        <v>453</v>
      </c>
      <c r="C363" s="91" t="s">
        <v>371</v>
      </c>
      <c r="D363" s="15"/>
      <c r="E363" s="15"/>
      <c r="F363" s="15"/>
      <c r="G363" s="15"/>
      <c r="H363" s="15"/>
      <c r="I363" s="2">
        <f t="shared" si="27"/>
        <v>0</v>
      </c>
      <c r="J363" s="6"/>
      <c r="K363" s="6"/>
      <c r="L363" s="32"/>
    </row>
    <row r="364" spans="1:12" ht="81" hidden="1">
      <c r="A364" s="124"/>
      <c r="B364" s="125" t="s">
        <v>454</v>
      </c>
      <c r="C364" s="91" t="s">
        <v>371</v>
      </c>
      <c r="D364" s="15">
        <f>SUM(D365:D368)</f>
        <v>0</v>
      </c>
      <c r="E364" s="15">
        <f>SUM(E365:E368)</f>
        <v>0</v>
      </c>
      <c r="F364" s="15">
        <f>SUM(F365:F368)</f>
        <v>0</v>
      </c>
      <c r="G364" s="15">
        <f>SUM(G365:G368)</f>
        <v>0</v>
      </c>
      <c r="H364" s="15">
        <f>SUM(H365:H368)</f>
        <v>0</v>
      </c>
      <c r="I364" s="2">
        <f t="shared" si="27"/>
        <v>0</v>
      </c>
      <c r="J364" s="6"/>
      <c r="K364" s="6"/>
      <c r="L364" s="29"/>
    </row>
    <row r="365" spans="1:12" ht="27" hidden="1">
      <c r="A365" s="124"/>
      <c r="B365" s="125" t="s">
        <v>564</v>
      </c>
      <c r="C365" s="91" t="s">
        <v>371</v>
      </c>
      <c r="D365" s="15">
        <v>0</v>
      </c>
      <c r="E365" s="15">
        <v>0</v>
      </c>
      <c r="F365" s="15"/>
      <c r="G365" s="15">
        <v>0</v>
      </c>
      <c r="H365" s="15">
        <v>0</v>
      </c>
      <c r="I365" s="2">
        <f t="shared" si="27"/>
        <v>0</v>
      </c>
      <c r="J365" s="6"/>
      <c r="K365" s="6"/>
      <c r="L365" s="29"/>
    </row>
    <row r="366" spans="1:12" ht="27" hidden="1">
      <c r="A366" s="124"/>
      <c r="B366" s="125" t="s">
        <v>565</v>
      </c>
      <c r="C366" s="91" t="s">
        <v>371</v>
      </c>
      <c r="D366" s="15"/>
      <c r="E366" s="15"/>
      <c r="F366" s="15"/>
      <c r="G366" s="15"/>
      <c r="H366" s="15"/>
      <c r="I366" s="2">
        <f t="shared" si="27"/>
        <v>0</v>
      </c>
      <c r="J366" s="6"/>
      <c r="K366" s="6"/>
      <c r="L366" s="29"/>
    </row>
    <row r="367" spans="1:12" ht="27" hidden="1">
      <c r="A367" s="124"/>
      <c r="B367" s="125" t="s">
        <v>84</v>
      </c>
      <c r="C367" s="91" t="s">
        <v>371</v>
      </c>
      <c r="D367" s="15"/>
      <c r="E367" s="15"/>
      <c r="F367" s="15"/>
      <c r="G367" s="15"/>
      <c r="H367" s="15"/>
      <c r="I367" s="2">
        <f t="shared" si="27"/>
        <v>0</v>
      </c>
      <c r="J367" s="6"/>
      <c r="K367" s="6"/>
      <c r="L367" s="29"/>
    </row>
    <row r="368" spans="1:12" ht="27" hidden="1">
      <c r="A368" s="124"/>
      <c r="B368" s="125" t="s">
        <v>501</v>
      </c>
      <c r="C368" s="91" t="s">
        <v>371</v>
      </c>
      <c r="D368" s="15"/>
      <c r="E368" s="15"/>
      <c r="F368" s="15"/>
      <c r="G368" s="15"/>
      <c r="H368" s="15"/>
      <c r="I368" s="2">
        <f t="shared" si="27"/>
        <v>0</v>
      </c>
      <c r="J368" s="6"/>
      <c r="K368" s="6"/>
      <c r="L368" s="29"/>
    </row>
    <row r="369" spans="1:12" ht="60.75" hidden="1">
      <c r="A369" s="124"/>
      <c r="B369" s="125" t="s">
        <v>374</v>
      </c>
      <c r="C369" s="91" t="s">
        <v>371</v>
      </c>
      <c r="D369" s="15">
        <f>SUM(D370:D370)</f>
        <v>0</v>
      </c>
      <c r="E369" s="15">
        <f>SUM(E370:E370)</f>
        <v>0</v>
      </c>
      <c r="F369" s="15">
        <f>SUM(F370:F370)</f>
        <v>0</v>
      </c>
      <c r="G369" s="15">
        <f>SUM(G370:G370)</f>
        <v>0</v>
      </c>
      <c r="H369" s="15">
        <f>SUM(H370:H370)</f>
        <v>0</v>
      </c>
      <c r="I369" s="2">
        <f t="shared" si="27"/>
        <v>0</v>
      </c>
      <c r="J369" s="6"/>
      <c r="K369" s="6"/>
      <c r="L369" s="181"/>
    </row>
    <row r="370" spans="1:12" ht="27" hidden="1">
      <c r="A370" s="124"/>
      <c r="B370" s="125" t="s">
        <v>564</v>
      </c>
      <c r="C370" s="91" t="s">
        <v>371</v>
      </c>
      <c r="D370" s="15">
        <v>0</v>
      </c>
      <c r="E370" s="15">
        <v>0</v>
      </c>
      <c r="F370" s="15">
        <v>0</v>
      </c>
      <c r="G370" s="15">
        <v>0</v>
      </c>
      <c r="H370" s="15">
        <v>0</v>
      </c>
      <c r="I370" s="2">
        <f t="shared" si="27"/>
        <v>0</v>
      </c>
      <c r="J370" s="6"/>
      <c r="K370" s="6"/>
      <c r="L370" s="181"/>
    </row>
    <row r="371" spans="1:12" ht="162.75" customHeight="1">
      <c r="A371" s="124"/>
      <c r="B371" s="125" t="s">
        <v>455</v>
      </c>
      <c r="C371" s="91" t="s">
        <v>371</v>
      </c>
      <c r="D371" s="2">
        <f>SUM(D372:D372)</f>
        <v>43</v>
      </c>
      <c r="E371" s="2">
        <f>SUM(E372:E372)</f>
        <v>43</v>
      </c>
      <c r="F371" s="2">
        <f>SUM(F372:F372)</f>
        <v>0</v>
      </c>
      <c r="G371" s="2">
        <f>SUM(G372:G372)</f>
        <v>43</v>
      </c>
      <c r="H371" s="2">
        <f>SUM(H372:H372)</f>
        <v>43</v>
      </c>
      <c r="I371" s="2">
        <f t="shared" si="27"/>
        <v>0</v>
      </c>
      <c r="J371" s="6">
        <f aca="true" t="shared" si="28" ref="J371:J385">G371/D371</f>
        <v>1</v>
      </c>
      <c r="K371" s="6">
        <f aca="true" t="shared" si="29" ref="K371:K385">E371/D371</f>
        <v>1</v>
      </c>
      <c r="L371" s="169" t="s">
        <v>662</v>
      </c>
    </row>
    <row r="372" spans="1:12" ht="27">
      <c r="A372" s="124"/>
      <c r="B372" s="125" t="s">
        <v>564</v>
      </c>
      <c r="C372" s="91" t="s">
        <v>371</v>
      </c>
      <c r="D372" s="2">
        <v>43</v>
      </c>
      <c r="E372" s="2">
        <v>43</v>
      </c>
      <c r="F372" s="2">
        <v>0</v>
      </c>
      <c r="G372" s="2">
        <v>43</v>
      </c>
      <c r="H372" s="2">
        <v>43</v>
      </c>
      <c r="I372" s="2">
        <f t="shared" si="27"/>
        <v>0</v>
      </c>
      <c r="J372" s="6">
        <f t="shared" si="28"/>
        <v>1</v>
      </c>
      <c r="K372" s="6">
        <f t="shared" si="29"/>
        <v>1</v>
      </c>
      <c r="L372" s="169"/>
    </row>
    <row r="373" spans="1:12" ht="101.25">
      <c r="A373" s="124"/>
      <c r="B373" s="125" t="s">
        <v>61</v>
      </c>
      <c r="C373" s="91" t="s">
        <v>371</v>
      </c>
      <c r="D373" s="2">
        <f>D374</f>
        <v>11.6</v>
      </c>
      <c r="E373" s="2">
        <f>E374</f>
        <v>11.6</v>
      </c>
      <c r="F373" s="2">
        <f>F374</f>
        <v>0</v>
      </c>
      <c r="G373" s="2">
        <f>G374</f>
        <v>11.6</v>
      </c>
      <c r="H373" s="2">
        <f>H374</f>
        <v>11.6</v>
      </c>
      <c r="I373" s="2">
        <f t="shared" si="27"/>
        <v>0</v>
      </c>
      <c r="J373" s="6">
        <f t="shared" si="28"/>
        <v>1</v>
      </c>
      <c r="K373" s="6">
        <f t="shared" si="29"/>
        <v>1</v>
      </c>
      <c r="L373" s="169" t="s">
        <v>191</v>
      </c>
    </row>
    <row r="374" spans="1:12" ht="27">
      <c r="A374" s="124"/>
      <c r="B374" s="125" t="s">
        <v>564</v>
      </c>
      <c r="C374" s="91" t="s">
        <v>371</v>
      </c>
      <c r="D374" s="2">
        <v>11.6</v>
      </c>
      <c r="E374" s="2">
        <v>11.6</v>
      </c>
      <c r="F374" s="2">
        <v>0</v>
      </c>
      <c r="G374" s="2">
        <v>11.6</v>
      </c>
      <c r="H374" s="2">
        <v>11.6</v>
      </c>
      <c r="I374" s="2">
        <f t="shared" si="27"/>
        <v>0</v>
      </c>
      <c r="J374" s="6">
        <f t="shared" si="28"/>
        <v>1</v>
      </c>
      <c r="K374" s="6">
        <f t="shared" si="29"/>
        <v>1</v>
      </c>
      <c r="L374" s="169"/>
    </row>
    <row r="375" spans="1:12" ht="81">
      <c r="A375" s="124"/>
      <c r="B375" s="125" t="s">
        <v>62</v>
      </c>
      <c r="C375" s="91" t="s">
        <v>371</v>
      </c>
      <c r="D375" s="2">
        <f>D376+D377</f>
        <v>100</v>
      </c>
      <c r="E375" s="2">
        <f>E376+E377</f>
        <v>100</v>
      </c>
      <c r="F375" s="2">
        <f>F376+F377</f>
        <v>0</v>
      </c>
      <c r="G375" s="2">
        <f>G376+G377</f>
        <v>100</v>
      </c>
      <c r="H375" s="2">
        <f>H376+H377</f>
        <v>100</v>
      </c>
      <c r="I375" s="2">
        <f t="shared" si="27"/>
        <v>0</v>
      </c>
      <c r="J375" s="6">
        <f t="shared" si="28"/>
        <v>1</v>
      </c>
      <c r="K375" s="6">
        <f t="shared" si="29"/>
        <v>1</v>
      </c>
      <c r="L375" s="169" t="s">
        <v>189</v>
      </c>
    </row>
    <row r="376" spans="1:12" ht="27">
      <c r="A376" s="124"/>
      <c r="B376" s="125" t="s">
        <v>564</v>
      </c>
      <c r="C376" s="91" t="s">
        <v>371</v>
      </c>
      <c r="D376" s="2">
        <v>50</v>
      </c>
      <c r="E376" s="2">
        <v>50</v>
      </c>
      <c r="F376" s="2">
        <v>0</v>
      </c>
      <c r="G376" s="2">
        <v>50</v>
      </c>
      <c r="H376" s="2">
        <v>50</v>
      </c>
      <c r="I376" s="2">
        <f t="shared" si="27"/>
        <v>0</v>
      </c>
      <c r="J376" s="6">
        <f t="shared" si="28"/>
        <v>1</v>
      </c>
      <c r="K376" s="6">
        <f t="shared" si="29"/>
        <v>1</v>
      </c>
      <c r="L376" s="169"/>
    </row>
    <row r="377" spans="1:12" ht="27">
      <c r="A377" s="124"/>
      <c r="B377" s="125" t="s">
        <v>565</v>
      </c>
      <c r="C377" s="91"/>
      <c r="D377" s="2">
        <v>50</v>
      </c>
      <c r="E377" s="2">
        <v>50</v>
      </c>
      <c r="F377" s="2">
        <v>0</v>
      </c>
      <c r="G377" s="2">
        <v>50</v>
      </c>
      <c r="H377" s="2">
        <v>50</v>
      </c>
      <c r="I377" s="2">
        <f t="shared" si="27"/>
        <v>0</v>
      </c>
      <c r="J377" s="6">
        <f t="shared" si="28"/>
        <v>1</v>
      </c>
      <c r="K377" s="6">
        <f t="shared" si="29"/>
        <v>1</v>
      </c>
      <c r="L377" s="169"/>
    </row>
    <row r="378" spans="1:12" ht="60.75">
      <c r="A378" s="124"/>
      <c r="B378" s="125" t="s">
        <v>63</v>
      </c>
      <c r="C378" s="91" t="s">
        <v>371</v>
      </c>
      <c r="D378" s="2">
        <f>D379+D380</f>
        <v>30.4</v>
      </c>
      <c r="E378" s="2">
        <f>E379+E380</f>
        <v>30.4</v>
      </c>
      <c r="F378" s="2">
        <f>F379+F380</f>
        <v>0</v>
      </c>
      <c r="G378" s="2">
        <f>G379+G380</f>
        <v>30.4</v>
      </c>
      <c r="H378" s="2">
        <f>H379+H380</f>
        <v>30.4</v>
      </c>
      <c r="I378" s="2">
        <f t="shared" si="27"/>
        <v>0</v>
      </c>
      <c r="J378" s="6">
        <f t="shared" si="28"/>
        <v>1</v>
      </c>
      <c r="K378" s="6">
        <f t="shared" si="29"/>
        <v>1</v>
      </c>
      <c r="L378" s="31" t="s">
        <v>18</v>
      </c>
    </row>
    <row r="379" spans="1:12" ht="27">
      <c r="A379" s="124"/>
      <c r="B379" s="125" t="s">
        <v>564</v>
      </c>
      <c r="C379" s="91" t="s">
        <v>371</v>
      </c>
      <c r="D379" s="2">
        <v>15.2</v>
      </c>
      <c r="E379" s="2">
        <v>15.2</v>
      </c>
      <c r="F379" s="2">
        <v>0</v>
      </c>
      <c r="G379" s="2">
        <v>15.2</v>
      </c>
      <c r="H379" s="2">
        <v>15.2</v>
      </c>
      <c r="I379" s="2">
        <f t="shared" si="27"/>
        <v>0</v>
      </c>
      <c r="J379" s="6">
        <f t="shared" si="28"/>
        <v>1</v>
      </c>
      <c r="K379" s="6">
        <f t="shared" si="29"/>
        <v>1</v>
      </c>
      <c r="L379" s="29"/>
    </row>
    <row r="380" spans="1:12" ht="27">
      <c r="A380" s="124"/>
      <c r="B380" s="125" t="s">
        <v>565</v>
      </c>
      <c r="C380" s="91" t="s">
        <v>371</v>
      </c>
      <c r="D380" s="2">
        <v>15.2</v>
      </c>
      <c r="E380" s="2">
        <v>15.2</v>
      </c>
      <c r="F380" s="2">
        <v>0</v>
      </c>
      <c r="G380" s="2">
        <v>15.2</v>
      </c>
      <c r="H380" s="2">
        <v>15.2</v>
      </c>
      <c r="I380" s="2">
        <f t="shared" si="27"/>
        <v>0</v>
      </c>
      <c r="J380" s="6">
        <f t="shared" si="28"/>
        <v>1</v>
      </c>
      <c r="K380" s="6">
        <f t="shared" si="29"/>
        <v>1</v>
      </c>
      <c r="L380" s="29"/>
    </row>
    <row r="381" spans="1:12" ht="60.75">
      <c r="A381" s="124"/>
      <c r="B381" s="125" t="s">
        <v>64</v>
      </c>
      <c r="C381" s="91" t="s">
        <v>371</v>
      </c>
      <c r="D381" s="2">
        <f>SUM(D382:D383)</f>
        <v>88.6</v>
      </c>
      <c r="E381" s="2">
        <f>SUM(E382:E383)</f>
        <v>88.6</v>
      </c>
      <c r="F381" s="2">
        <f>SUM(F382:F383)</f>
        <v>0</v>
      </c>
      <c r="G381" s="2">
        <f>SUM(G382:G383)</f>
        <v>88.6</v>
      </c>
      <c r="H381" s="2">
        <f>SUM(H382:H383)</f>
        <v>88.6</v>
      </c>
      <c r="I381" s="2">
        <f t="shared" si="27"/>
        <v>0</v>
      </c>
      <c r="J381" s="6">
        <f t="shared" si="28"/>
        <v>1</v>
      </c>
      <c r="K381" s="6">
        <f t="shared" si="29"/>
        <v>1</v>
      </c>
      <c r="L381" s="169" t="s">
        <v>65</v>
      </c>
    </row>
    <row r="382" spans="1:12" ht="27">
      <c r="A382" s="124"/>
      <c r="B382" s="125" t="s">
        <v>564</v>
      </c>
      <c r="C382" s="91" t="s">
        <v>371</v>
      </c>
      <c r="D382" s="2">
        <v>44.3</v>
      </c>
      <c r="E382" s="2">
        <v>44.3</v>
      </c>
      <c r="F382" s="2">
        <v>0</v>
      </c>
      <c r="G382" s="2">
        <v>44.3</v>
      </c>
      <c r="H382" s="2">
        <v>44.3</v>
      </c>
      <c r="I382" s="2">
        <f t="shared" si="27"/>
        <v>0</v>
      </c>
      <c r="J382" s="6">
        <f t="shared" si="28"/>
        <v>1</v>
      </c>
      <c r="K382" s="6">
        <f t="shared" si="29"/>
        <v>1</v>
      </c>
      <c r="L382" s="169"/>
    </row>
    <row r="383" spans="1:12" ht="27">
      <c r="A383" s="124"/>
      <c r="B383" s="125" t="s">
        <v>565</v>
      </c>
      <c r="C383" s="91" t="s">
        <v>371</v>
      </c>
      <c r="D383" s="2">
        <v>44.3</v>
      </c>
      <c r="E383" s="2">
        <v>44.3</v>
      </c>
      <c r="F383" s="2">
        <v>0</v>
      </c>
      <c r="G383" s="2">
        <v>44.3</v>
      </c>
      <c r="H383" s="2">
        <v>44.3</v>
      </c>
      <c r="I383" s="2">
        <f t="shared" si="27"/>
        <v>0</v>
      </c>
      <c r="J383" s="6">
        <f t="shared" si="28"/>
        <v>1</v>
      </c>
      <c r="K383" s="6">
        <f t="shared" si="29"/>
        <v>1</v>
      </c>
      <c r="L383" s="169"/>
    </row>
    <row r="384" spans="1:12" ht="60.75">
      <c r="A384" s="126" t="s">
        <v>76</v>
      </c>
      <c r="B384" s="127" t="s">
        <v>66</v>
      </c>
      <c r="C384" s="90" t="s">
        <v>371</v>
      </c>
      <c r="D384" s="3">
        <f>D385</f>
        <v>63141.598999999995</v>
      </c>
      <c r="E384" s="3">
        <f>E385</f>
        <v>63141.598999999995</v>
      </c>
      <c r="F384" s="3">
        <f>F385</f>
        <v>0</v>
      </c>
      <c r="G384" s="3">
        <f>G385</f>
        <v>63141.598999999995</v>
      </c>
      <c r="H384" s="3">
        <f>H385</f>
        <v>63141.598999999995</v>
      </c>
      <c r="I384" s="3">
        <f t="shared" si="27"/>
        <v>0</v>
      </c>
      <c r="J384" s="20">
        <f t="shared" si="28"/>
        <v>1</v>
      </c>
      <c r="K384" s="20">
        <f t="shared" si="29"/>
        <v>1</v>
      </c>
      <c r="L384" s="72"/>
    </row>
    <row r="385" spans="1:12" ht="27">
      <c r="A385" s="124"/>
      <c r="B385" s="131" t="s">
        <v>564</v>
      </c>
      <c r="C385" s="91" t="s">
        <v>371</v>
      </c>
      <c r="D385" s="1">
        <f>D396+D401+D415</f>
        <v>63141.598999999995</v>
      </c>
      <c r="E385" s="1">
        <f>E396+E401+E415</f>
        <v>63141.598999999995</v>
      </c>
      <c r="F385" s="1">
        <f>F396+F401+F415</f>
        <v>0</v>
      </c>
      <c r="G385" s="1">
        <f>G396+G401+G415</f>
        <v>63141.598999999995</v>
      </c>
      <c r="H385" s="1">
        <f>H396+H401+H415</f>
        <v>63141.598999999995</v>
      </c>
      <c r="I385" s="2">
        <f t="shared" si="27"/>
        <v>0</v>
      </c>
      <c r="J385" s="6">
        <f t="shared" si="28"/>
        <v>1</v>
      </c>
      <c r="K385" s="6">
        <f t="shared" si="29"/>
        <v>1</v>
      </c>
      <c r="L385" s="30"/>
    </row>
    <row r="386" spans="1:12" ht="60.75" hidden="1">
      <c r="A386" s="124"/>
      <c r="B386" s="125" t="s">
        <v>67</v>
      </c>
      <c r="C386" s="91" t="s">
        <v>371</v>
      </c>
      <c r="D386" s="15">
        <f>SUM(D387:D390)</f>
        <v>0</v>
      </c>
      <c r="E386" s="15">
        <f>SUM(E387:E390)</f>
        <v>0</v>
      </c>
      <c r="F386" s="15">
        <f>SUM(F387:F390)</f>
        <v>0</v>
      </c>
      <c r="G386" s="15">
        <f>SUM(G387:G390)</f>
        <v>0</v>
      </c>
      <c r="H386" s="15">
        <f>SUM(H387:H390)</f>
        <v>0</v>
      </c>
      <c r="I386" s="2">
        <f t="shared" si="27"/>
        <v>0</v>
      </c>
      <c r="J386" s="6"/>
      <c r="K386" s="6"/>
      <c r="L386" s="29"/>
    </row>
    <row r="387" spans="1:12" ht="27" hidden="1">
      <c r="A387" s="124"/>
      <c r="B387" s="125" t="s">
        <v>564</v>
      </c>
      <c r="C387" s="91" t="s">
        <v>371</v>
      </c>
      <c r="D387" s="15">
        <v>0</v>
      </c>
      <c r="E387" s="15"/>
      <c r="F387" s="15"/>
      <c r="G387" s="15"/>
      <c r="H387" s="15"/>
      <c r="I387" s="2">
        <f t="shared" si="27"/>
        <v>0</v>
      </c>
      <c r="J387" s="6"/>
      <c r="K387" s="6"/>
      <c r="L387" s="29"/>
    </row>
    <row r="388" spans="1:12" ht="27" hidden="1">
      <c r="A388" s="124"/>
      <c r="B388" s="125" t="s">
        <v>565</v>
      </c>
      <c r="C388" s="91" t="s">
        <v>371</v>
      </c>
      <c r="D388" s="15">
        <v>0</v>
      </c>
      <c r="E388" s="15"/>
      <c r="F388" s="15"/>
      <c r="G388" s="15"/>
      <c r="H388" s="15"/>
      <c r="I388" s="2">
        <f t="shared" si="27"/>
        <v>0</v>
      </c>
      <c r="J388" s="6"/>
      <c r="K388" s="6"/>
      <c r="L388" s="29"/>
    </row>
    <row r="389" spans="1:12" ht="27" hidden="1">
      <c r="A389" s="124"/>
      <c r="B389" s="125" t="s">
        <v>84</v>
      </c>
      <c r="C389" s="91" t="s">
        <v>371</v>
      </c>
      <c r="D389" s="15"/>
      <c r="E389" s="15"/>
      <c r="F389" s="15"/>
      <c r="G389" s="15"/>
      <c r="H389" s="15"/>
      <c r="I389" s="2">
        <f t="shared" si="27"/>
        <v>0</v>
      </c>
      <c r="J389" s="6"/>
      <c r="K389" s="6"/>
      <c r="L389" s="29"/>
    </row>
    <row r="390" spans="1:12" ht="27" hidden="1">
      <c r="A390" s="124"/>
      <c r="B390" s="125" t="s">
        <v>501</v>
      </c>
      <c r="C390" s="91" t="s">
        <v>371</v>
      </c>
      <c r="D390" s="15"/>
      <c r="E390" s="15"/>
      <c r="F390" s="15"/>
      <c r="G390" s="15"/>
      <c r="H390" s="15"/>
      <c r="I390" s="2">
        <f t="shared" si="27"/>
        <v>0</v>
      </c>
      <c r="J390" s="6"/>
      <c r="K390" s="6"/>
      <c r="L390" s="29"/>
    </row>
    <row r="391" spans="1:12" ht="40.5" hidden="1">
      <c r="A391" s="124"/>
      <c r="B391" s="125" t="s">
        <v>93</v>
      </c>
      <c r="C391" s="91" t="s">
        <v>371</v>
      </c>
      <c r="D391" s="15">
        <f>SUM(D392:D394)</f>
        <v>0</v>
      </c>
      <c r="E391" s="15">
        <f>SUM(E392:E394)</f>
        <v>0</v>
      </c>
      <c r="F391" s="15">
        <f>SUM(F392:F394)</f>
        <v>0</v>
      </c>
      <c r="G391" s="15">
        <f>SUM(G392:G394)</f>
        <v>0</v>
      </c>
      <c r="H391" s="15">
        <f>SUM(H392:H394)</f>
        <v>0</v>
      </c>
      <c r="I391" s="2">
        <f t="shared" si="27"/>
        <v>0</v>
      </c>
      <c r="J391" s="6"/>
      <c r="K391" s="6"/>
      <c r="L391" s="181"/>
    </row>
    <row r="392" spans="1:12" ht="27" hidden="1">
      <c r="A392" s="124"/>
      <c r="B392" s="125" t="s">
        <v>564</v>
      </c>
      <c r="C392" s="91" t="s">
        <v>371</v>
      </c>
      <c r="D392" s="15">
        <v>0</v>
      </c>
      <c r="E392" s="15">
        <v>0</v>
      </c>
      <c r="F392" s="15">
        <v>0</v>
      </c>
      <c r="G392" s="15">
        <v>0</v>
      </c>
      <c r="H392" s="15">
        <v>0</v>
      </c>
      <c r="I392" s="2">
        <f t="shared" si="27"/>
        <v>0</v>
      </c>
      <c r="J392" s="6"/>
      <c r="K392" s="6"/>
      <c r="L392" s="181"/>
    </row>
    <row r="393" spans="1:12" ht="27" hidden="1">
      <c r="A393" s="124"/>
      <c r="B393" s="125" t="s">
        <v>565</v>
      </c>
      <c r="C393" s="91" t="s">
        <v>371</v>
      </c>
      <c r="D393" s="15"/>
      <c r="E393" s="15"/>
      <c r="F393" s="15"/>
      <c r="G393" s="15"/>
      <c r="H393" s="15"/>
      <c r="I393" s="2">
        <f aca="true" t="shared" si="30" ref="I393:I455">G393-D393</f>
        <v>0</v>
      </c>
      <c r="J393" s="6"/>
      <c r="K393" s="6"/>
      <c r="L393" s="181"/>
    </row>
    <row r="394" spans="1:12" ht="27" hidden="1">
      <c r="A394" s="124"/>
      <c r="B394" s="125" t="s">
        <v>84</v>
      </c>
      <c r="C394" s="91" t="s">
        <v>371</v>
      </c>
      <c r="D394" s="15"/>
      <c r="E394" s="15"/>
      <c r="F394" s="15"/>
      <c r="G394" s="15"/>
      <c r="H394" s="15"/>
      <c r="I394" s="2">
        <f t="shared" si="30"/>
        <v>0</v>
      </c>
      <c r="J394" s="6"/>
      <c r="K394" s="6"/>
      <c r="L394" s="181"/>
    </row>
    <row r="395" spans="1:12" ht="40.5">
      <c r="A395" s="124"/>
      <c r="B395" s="125" t="s">
        <v>68</v>
      </c>
      <c r="C395" s="91" t="s">
        <v>371</v>
      </c>
      <c r="D395" s="2">
        <f>D396</f>
        <v>61382.342</v>
      </c>
      <c r="E395" s="2">
        <f>E396</f>
        <v>61382.342</v>
      </c>
      <c r="F395" s="2">
        <f>F396</f>
        <v>0</v>
      </c>
      <c r="G395" s="2">
        <f>G396</f>
        <v>61382.342</v>
      </c>
      <c r="H395" s="2">
        <f>H396</f>
        <v>61382.342</v>
      </c>
      <c r="I395" s="2">
        <f t="shared" si="30"/>
        <v>0</v>
      </c>
      <c r="J395" s="6">
        <f>G395/D395</f>
        <v>1</v>
      </c>
      <c r="K395" s="6">
        <f>E395/D395</f>
        <v>1</v>
      </c>
      <c r="L395" s="169" t="s">
        <v>420</v>
      </c>
    </row>
    <row r="396" spans="1:12" ht="27">
      <c r="A396" s="124"/>
      <c r="B396" s="125" t="s">
        <v>564</v>
      </c>
      <c r="C396" s="91" t="s">
        <v>371</v>
      </c>
      <c r="D396" s="2">
        <v>61382.342</v>
      </c>
      <c r="E396" s="2">
        <v>61382.342</v>
      </c>
      <c r="F396" s="2">
        <v>0</v>
      </c>
      <c r="G396" s="2">
        <v>61382.342</v>
      </c>
      <c r="H396" s="2">
        <v>61382.342</v>
      </c>
      <c r="I396" s="2">
        <f t="shared" si="30"/>
        <v>0</v>
      </c>
      <c r="J396" s="6">
        <f>G396/D396</f>
        <v>1</v>
      </c>
      <c r="K396" s="6">
        <f>E396/D396</f>
        <v>1</v>
      </c>
      <c r="L396" s="169"/>
    </row>
    <row r="397" spans="1:12" ht="81" hidden="1">
      <c r="A397" s="124"/>
      <c r="B397" s="125" t="s">
        <v>71</v>
      </c>
      <c r="C397" s="91" t="s">
        <v>371</v>
      </c>
      <c r="D397" s="15">
        <f>SUM(D398:D399)</f>
        <v>0</v>
      </c>
      <c r="E397" s="15">
        <f>SUM(E398:E399)</f>
        <v>0</v>
      </c>
      <c r="F397" s="15">
        <f>SUM(F398:F399)</f>
        <v>0</v>
      </c>
      <c r="G397" s="15">
        <f>SUM(G398:G399)</f>
        <v>0</v>
      </c>
      <c r="H397" s="15">
        <f>SUM(H398:H399)</f>
        <v>0</v>
      </c>
      <c r="I397" s="2">
        <f t="shared" si="30"/>
        <v>0</v>
      </c>
      <c r="J397" s="6"/>
      <c r="K397" s="6"/>
      <c r="L397" s="181"/>
    </row>
    <row r="398" spans="1:12" ht="27" hidden="1">
      <c r="A398" s="124"/>
      <c r="B398" s="125" t="s">
        <v>564</v>
      </c>
      <c r="C398" s="91" t="s">
        <v>371</v>
      </c>
      <c r="D398" s="15">
        <v>0</v>
      </c>
      <c r="E398" s="15">
        <v>0</v>
      </c>
      <c r="F398" s="15">
        <v>0</v>
      </c>
      <c r="G398" s="15">
        <v>0</v>
      </c>
      <c r="H398" s="15">
        <v>0</v>
      </c>
      <c r="I398" s="2">
        <f t="shared" si="30"/>
        <v>0</v>
      </c>
      <c r="J398" s="6"/>
      <c r="K398" s="6"/>
      <c r="L398" s="181"/>
    </row>
    <row r="399" spans="1:12" ht="27" hidden="1">
      <c r="A399" s="124"/>
      <c r="B399" s="125" t="s">
        <v>565</v>
      </c>
      <c r="C399" s="91" t="s">
        <v>371</v>
      </c>
      <c r="D399" s="15"/>
      <c r="E399" s="15"/>
      <c r="F399" s="15"/>
      <c r="G399" s="15"/>
      <c r="H399" s="15"/>
      <c r="I399" s="2">
        <f t="shared" si="30"/>
        <v>0</v>
      </c>
      <c r="J399" s="6"/>
      <c r="K399" s="6"/>
      <c r="L399" s="181"/>
    </row>
    <row r="400" spans="1:12" ht="81" hidden="1">
      <c r="A400" s="124"/>
      <c r="B400" s="125" t="s">
        <v>69</v>
      </c>
      <c r="C400" s="91" t="s">
        <v>371</v>
      </c>
      <c r="D400" s="2">
        <f>SUM(D401:D401)</f>
        <v>0</v>
      </c>
      <c r="E400" s="2">
        <f>SUM(E401:E401)</f>
        <v>0</v>
      </c>
      <c r="F400" s="2">
        <f>SUM(F401:F401)</f>
        <v>0</v>
      </c>
      <c r="G400" s="2">
        <f>SUM(G401:G401)</f>
        <v>0</v>
      </c>
      <c r="H400" s="2">
        <f>SUM(H401:H401)</f>
        <v>0</v>
      </c>
      <c r="I400" s="2">
        <f t="shared" si="30"/>
        <v>0</v>
      </c>
      <c r="J400" s="6"/>
      <c r="K400" s="6"/>
      <c r="L400" s="169" t="s">
        <v>371</v>
      </c>
    </row>
    <row r="401" spans="1:12" ht="27" hidden="1">
      <c r="A401" s="124"/>
      <c r="B401" s="125" t="s">
        <v>564</v>
      </c>
      <c r="C401" s="91" t="s">
        <v>371</v>
      </c>
      <c r="D401" s="2">
        <v>0</v>
      </c>
      <c r="E401" s="2">
        <v>0</v>
      </c>
      <c r="F401" s="2">
        <v>0</v>
      </c>
      <c r="G401" s="2">
        <v>0</v>
      </c>
      <c r="H401" s="2">
        <v>0</v>
      </c>
      <c r="I401" s="2">
        <f t="shared" si="30"/>
        <v>0</v>
      </c>
      <c r="J401" s="6"/>
      <c r="K401" s="6"/>
      <c r="L401" s="169"/>
    </row>
    <row r="402" spans="1:12" ht="60.75" hidden="1">
      <c r="A402" s="124"/>
      <c r="B402" s="125" t="s">
        <v>666</v>
      </c>
      <c r="C402" s="91" t="s">
        <v>371</v>
      </c>
      <c r="D402" s="15">
        <f>SUM(D403:D405)</f>
        <v>0</v>
      </c>
      <c r="E402" s="15">
        <f>SUM(E403:E405)</f>
        <v>0</v>
      </c>
      <c r="F402" s="15">
        <f>SUM(F403:F405)</f>
        <v>0</v>
      </c>
      <c r="G402" s="15">
        <f>SUM(G403:G405)</f>
        <v>0</v>
      </c>
      <c r="H402" s="15">
        <f>SUM(H403:H405)</f>
        <v>0</v>
      </c>
      <c r="I402" s="2">
        <f t="shared" si="30"/>
        <v>0</v>
      </c>
      <c r="J402" s="6"/>
      <c r="K402" s="6"/>
      <c r="L402" s="181"/>
    </row>
    <row r="403" spans="1:12" ht="27" hidden="1">
      <c r="A403" s="124"/>
      <c r="B403" s="125" t="s">
        <v>564</v>
      </c>
      <c r="C403" s="91" t="s">
        <v>371</v>
      </c>
      <c r="D403" s="15">
        <v>0</v>
      </c>
      <c r="E403" s="15">
        <v>0</v>
      </c>
      <c r="F403" s="15">
        <v>0</v>
      </c>
      <c r="G403" s="15">
        <v>0</v>
      </c>
      <c r="H403" s="15">
        <v>0</v>
      </c>
      <c r="I403" s="2">
        <f t="shared" si="30"/>
        <v>0</v>
      </c>
      <c r="J403" s="6"/>
      <c r="K403" s="6"/>
      <c r="L403" s="181"/>
    </row>
    <row r="404" spans="1:12" ht="27" hidden="1">
      <c r="A404" s="124"/>
      <c r="B404" s="125" t="s">
        <v>565</v>
      </c>
      <c r="C404" s="91" t="s">
        <v>371</v>
      </c>
      <c r="D404" s="15"/>
      <c r="E404" s="15"/>
      <c r="F404" s="15"/>
      <c r="G404" s="15"/>
      <c r="H404" s="15"/>
      <c r="I404" s="2">
        <f t="shared" si="30"/>
        <v>0</v>
      </c>
      <c r="J404" s="6"/>
      <c r="K404" s="6"/>
      <c r="L404" s="181"/>
    </row>
    <row r="405" spans="1:12" ht="27" hidden="1">
      <c r="A405" s="124"/>
      <c r="B405" s="125" t="s">
        <v>84</v>
      </c>
      <c r="C405" s="91" t="s">
        <v>371</v>
      </c>
      <c r="D405" s="15"/>
      <c r="E405" s="15"/>
      <c r="F405" s="15"/>
      <c r="G405" s="15"/>
      <c r="H405" s="15"/>
      <c r="I405" s="2">
        <f t="shared" si="30"/>
        <v>0</v>
      </c>
      <c r="J405" s="6"/>
      <c r="K405" s="6"/>
      <c r="L405" s="181"/>
    </row>
    <row r="406" spans="1:12" ht="40.5" hidden="1">
      <c r="A406" s="124"/>
      <c r="B406" s="125" t="s">
        <v>72</v>
      </c>
      <c r="C406" s="91" t="s">
        <v>371</v>
      </c>
      <c r="D406" s="15">
        <f>SUM(D407:D409)</f>
        <v>0</v>
      </c>
      <c r="E406" s="15">
        <f>SUM(E407:E409)</f>
        <v>0</v>
      </c>
      <c r="F406" s="15">
        <f>SUM(F407:F409)</f>
        <v>0</v>
      </c>
      <c r="G406" s="15">
        <f>SUM(G407:G409)</f>
        <v>0</v>
      </c>
      <c r="H406" s="15">
        <f>SUM(H407:H409)</f>
        <v>0</v>
      </c>
      <c r="I406" s="2">
        <f t="shared" si="30"/>
        <v>0</v>
      </c>
      <c r="J406" s="6"/>
      <c r="K406" s="6"/>
      <c r="L406" s="181"/>
    </row>
    <row r="407" spans="1:12" ht="27" hidden="1">
      <c r="A407" s="124"/>
      <c r="B407" s="125" t="s">
        <v>564</v>
      </c>
      <c r="C407" s="91" t="s">
        <v>371</v>
      </c>
      <c r="D407" s="15">
        <v>0</v>
      </c>
      <c r="E407" s="15">
        <v>0</v>
      </c>
      <c r="F407" s="15">
        <v>0</v>
      </c>
      <c r="G407" s="15">
        <v>0</v>
      </c>
      <c r="H407" s="15">
        <v>0</v>
      </c>
      <c r="I407" s="2">
        <f t="shared" si="30"/>
        <v>0</v>
      </c>
      <c r="J407" s="6"/>
      <c r="K407" s="6"/>
      <c r="L407" s="181"/>
    </row>
    <row r="408" spans="1:12" ht="27" hidden="1">
      <c r="A408" s="124"/>
      <c r="B408" s="125" t="s">
        <v>565</v>
      </c>
      <c r="C408" s="91" t="s">
        <v>371</v>
      </c>
      <c r="D408" s="15"/>
      <c r="E408" s="15"/>
      <c r="F408" s="15"/>
      <c r="G408" s="15"/>
      <c r="H408" s="15"/>
      <c r="I408" s="2">
        <f t="shared" si="30"/>
        <v>0</v>
      </c>
      <c r="J408" s="6"/>
      <c r="K408" s="6"/>
      <c r="L408" s="181"/>
    </row>
    <row r="409" spans="1:12" ht="27" hidden="1">
      <c r="A409" s="124"/>
      <c r="B409" s="125" t="s">
        <v>84</v>
      </c>
      <c r="C409" s="91" t="s">
        <v>371</v>
      </c>
      <c r="D409" s="15"/>
      <c r="E409" s="15"/>
      <c r="F409" s="15"/>
      <c r="G409" s="15"/>
      <c r="H409" s="15"/>
      <c r="I409" s="2">
        <f t="shared" si="30"/>
        <v>0</v>
      </c>
      <c r="J409" s="6"/>
      <c r="K409" s="6"/>
      <c r="L409" s="181"/>
    </row>
    <row r="410" spans="1:12" ht="40.5" hidden="1">
      <c r="A410" s="124"/>
      <c r="B410" s="125" t="s">
        <v>667</v>
      </c>
      <c r="C410" s="91" t="s">
        <v>371</v>
      </c>
      <c r="D410" s="15">
        <f>SUM(D411:D413)</f>
        <v>0</v>
      </c>
      <c r="E410" s="15">
        <f>SUM(E411:E413)</f>
        <v>0</v>
      </c>
      <c r="F410" s="15">
        <f>SUM(F411:F413)</f>
        <v>0</v>
      </c>
      <c r="G410" s="15">
        <f>SUM(G411:G413)</f>
        <v>0</v>
      </c>
      <c r="H410" s="15">
        <f>SUM(H411:H413)</f>
        <v>0</v>
      </c>
      <c r="I410" s="2">
        <f t="shared" si="30"/>
        <v>0</v>
      </c>
      <c r="J410" s="6"/>
      <c r="K410" s="6"/>
      <c r="L410" s="181"/>
    </row>
    <row r="411" spans="1:12" ht="27" hidden="1">
      <c r="A411" s="124"/>
      <c r="B411" s="125" t="s">
        <v>564</v>
      </c>
      <c r="C411" s="91" t="s">
        <v>371</v>
      </c>
      <c r="D411" s="15">
        <v>0</v>
      </c>
      <c r="E411" s="15">
        <v>0</v>
      </c>
      <c r="F411" s="15">
        <v>0</v>
      </c>
      <c r="G411" s="15">
        <v>0</v>
      </c>
      <c r="H411" s="15">
        <v>0</v>
      </c>
      <c r="I411" s="2">
        <f t="shared" si="30"/>
        <v>0</v>
      </c>
      <c r="J411" s="6"/>
      <c r="K411" s="6"/>
      <c r="L411" s="181"/>
    </row>
    <row r="412" spans="1:12" ht="27" hidden="1">
      <c r="A412" s="124"/>
      <c r="B412" s="125" t="s">
        <v>565</v>
      </c>
      <c r="C412" s="91" t="s">
        <v>371</v>
      </c>
      <c r="D412" s="15"/>
      <c r="E412" s="15"/>
      <c r="F412" s="15"/>
      <c r="G412" s="15"/>
      <c r="H412" s="15"/>
      <c r="I412" s="2">
        <f t="shared" si="30"/>
        <v>0</v>
      </c>
      <c r="J412" s="6"/>
      <c r="K412" s="6"/>
      <c r="L412" s="181"/>
    </row>
    <row r="413" spans="1:12" ht="27" hidden="1">
      <c r="A413" s="124"/>
      <c r="B413" s="125" t="s">
        <v>84</v>
      </c>
      <c r="C413" s="91" t="s">
        <v>371</v>
      </c>
      <c r="D413" s="15"/>
      <c r="E413" s="15"/>
      <c r="F413" s="15"/>
      <c r="G413" s="15"/>
      <c r="H413" s="15"/>
      <c r="I413" s="2">
        <f t="shared" si="30"/>
        <v>0</v>
      </c>
      <c r="J413" s="6"/>
      <c r="K413" s="6"/>
      <c r="L413" s="181"/>
    </row>
    <row r="414" spans="1:12" ht="263.25">
      <c r="A414" s="124"/>
      <c r="B414" s="125" t="s">
        <v>70</v>
      </c>
      <c r="C414" s="91" t="s">
        <v>371</v>
      </c>
      <c r="D414" s="2">
        <f>SUM(D415:D415)</f>
        <v>1759.257</v>
      </c>
      <c r="E414" s="2">
        <f>SUM(E415:E415)</f>
        <v>1759.257</v>
      </c>
      <c r="F414" s="2">
        <f>SUM(F415:F415)</f>
        <v>0</v>
      </c>
      <c r="G414" s="2">
        <f>SUM(G415:G415)</f>
        <v>1759.257</v>
      </c>
      <c r="H414" s="2">
        <f>SUM(H415:H415)</f>
        <v>1759.257</v>
      </c>
      <c r="I414" s="2">
        <f t="shared" si="30"/>
        <v>0</v>
      </c>
      <c r="J414" s="6">
        <f>G414/D414</f>
        <v>1</v>
      </c>
      <c r="K414" s="6">
        <f>E414/D414</f>
        <v>1</v>
      </c>
      <c r="L414" s="169" t="s">
        <v>466</v>
      </c>
    </row>
    <row r="415" spans="1:12" ht="27">
      <c r="A415" s="124"/>
      <c r="B415" s="125" t="s">
        <v>564</v>
      </c>
      <c r="C415" s="91" t="s">
        <v>371</v>
      </c>
      <c r="D415" s="2">
        <v>1759.257</v>
      </c>
      <c r="E415" s="2">
        <v>1759.257</v>
      </c>
      <c r="F415" s="2">
        <v>0</v>
      </c>
      <c r="G415" s="2">
        <v>1759.257</v>
      </c>
      <c r="H415" s="2">
        <v>1759.257</v>
      </c>
      <c r="I415" s="2">
        <f t="shared" si="30"/>
        <v>0</v>
      </c>
      <c r="J415" s="6">
        <f>G415/D415</f>
        <v>1</v>
      </c>
      <c r="K415" s="6">
        <f>E415/D415</f>
        <v>1</v>
      </c>
      <c r="L415" s="169"/>
    </row>
    <row r="416" spans="1:12" ht="40.5">
      <c r="A416" s="126" t="s">
        <v>77</v>
      </c>
      <c r="B416" s="127" t="s">
        <v>467</v>
      </c>
      <c r="C416" s="90" t="s">
        <v>371</v>
      </c>
      <c r="D416" s="3">
        <f>SUM(D417:D418)</f>
        <v>1710.72</v>
      </c>
      <c r="E416" s="3">
        <f>SUM(E417:E418)</f>
        <v>1710.72</v>
      </c>
      <c r="F416" s="3">
        <f>SUM(F417:F418)</f>
        <v>0</v>
      </c>
      <c r="G416" s="3">
        <f>SUM(G417:G418)</f>
        <v>1710.72</v>
      </c>
      <c r="H416" s="3">
        <f>SUM(H417:H418)</f>
        <v>1710.72</v>
      </c>
      <c r="I416" s="3">
        <f t="shared" si="30"/>
        <v>0</v>
      </c>
      <c r="J416" s="20">
        <f>G416/D416</f>
        <v>1</v>
      </c>
      <c r="K416" s="20">
        <f>E416/D416</f>
        <v>1</v>
      </c>
      <c r="L416" s="73"/>
    </row>
    <row r="417" spans="1:12" ht="27">
      <c r="A417" s="124"/>
      <c r="B417" s="131" t="s">
        <v>564</v>
      </c>
      <c r="C417" s="91" t="s">
        <v>371</v>
      </c>
      <c r="D417" s="1">
        <f aca="true" t="shared" si="31" ref="D417:H418">D434+D437</f>
        <v>427.68</v>
      </c>
      <c r="E417" s="1">
        <f t="shared" si="31"/>
        <v>427.68</v>
      </c>
      <c r="F417" s="1">
        <f t="shared" si="31"/>
        <v>0</v>
      </c>
      <c r="G417" s="1">
        <f t="shared" si="31"/>
        <v>427.68</v>
      </c>
      <c r="H417" s="1">
        <f t="shared" si="31"/>
        <v>427.68</v>
      </c>
      <c r="I417" s="2">
        <f t="shared" si="30"/>
        <v>0</v>
      </c>
      <c r="J417" s="6">
        <f>G417/D417</f>
        <v>1</v>
      </c>
      <c r="K417" s="6">
        <f>E417/D417</f>
        <v>1</v>
      </c>
      <c r="L417" s="33"/>
    </row>
    <row r="418" spans="1:12" ht="27">
      <c r="A418" s="124"/>
      <c r="B418" s="131" t="s">
        <v>565</v>
      </c>
      <c r="C418" s="91" t="s">
        <v>371</v>
      </c>
      <c r="D418" s="1">
        <f t="shared" si="31"/>
        <v>1283.04</v>
      </c>
      <c r="E418" s="1">
        <f t="shared" si="31"/>
        <v>1283.04</v>
      </c>
      <c r="F418" s="1">
        <f t="shared" si="31"/>
        <v>0</v>
      </c>
      <c r="G418" s="1">
        <f t="shared" si="31"/>
        <v>1283.04</v>
      </c>
      <c r="H418" s="1">
        <f t="shared" si="31"/>
        <v>1283.04</v>
      </c>
      <c r="I418" s="2">
        <f t="shared" si="30"/>
        <v>0</v>
      </c>
      <c r="J418" s="6">
        <f>G418/D418</f>
        <v>1</v>
      </c>
      <c r="K418" s="6">
        <f>E418/D418</f>
        <v>1</v>
      </c>
      <c r="L418" s="33"/>
    </row>
    <row r="419" spans="1:12" ht="60.75" hidden="1">
      <c r="A419" s="124"/>
      <c r="B419" s="125" t="s">
        <v>468</v>
      </c>
      <c r="C419" s="91" t="s">
        <v>371</v>
      </c>
      <c r="D419" s="1">
        <f>SUM(D420:D423)</f>
        <v>0</v>
      </c>
      <c r="E419" s="1">
        <f>SUM(E420:E423)</f>
        <v>0</v>
      </c>
      <c r="F419" s="1">
        <f>SUM(F420:F423)</f>
        <v>0</v>
      </c>
      <c r="G419" s="1">
        <f>SUM(G420:G423)</f>
        <v>0</v>
      </c>
      <c r="H419" s="1">
        <f>SUM(H420:H423)</f>
        <v>0</v>
      </c>
      <c r="I419" s="2">
        <f t="shared" si="30"/>
        <v>0</v>
      </c>
      <c r="J419" s="6"/>
      <c r="K419" s="6"/>
      <c r="L419" s="34"/>
    </row>
    <row r="420" spans="1:12" ht="27" hidden="1">
      <c r="A420" s="124"/>
      <c r="B420" s="125" t="s">
        <v>564</v>
      </c>
      <c r="C420" s="91" t="s">
        <v>371</v>
      </c>
      <c r="D420" s="1">
        <v>0</v>
      </c>
      <c r="E420" s="1">
        <v>0</v>
      </c>
      <c r="F420" s="1">
        <v>0</v>
      </c>
      <c r="G420" s="1">
        <v>0</v>
      </c>
      <c r="H420" s="1">
        <v>0</v>
      </c>
      <c r="I420" s="2">
        <f t="shared" si="30"/>
        <v>0</v>
      </c>
      <c r="J420" s="6"/>
      <c r="K420" s="6"/>
      <c r="L420" s="34"/>
    </row>
    <row r="421" spans="1:12" ht="27" hidden="1">
      <c r="A421" s="124"/>
      <c r="B421" s="125" t="s">
        <v>565</v>
      </c>
      <c r="C421" s="91" t="s">
        <v>371</v>
      </c>
      <c r="D421" s="1">
        <v>0</v>
      </c>
      <c r="E421" s="1">
        <v>0</v>
      </c>
      <c r="F421" s="1">
        <v>0</v>
      </c>
      <c r="G421" s="1">
        <v>0</v>
      </c>
      <c r="H421" s="1">
        <v>0</v>
      </c>
      <c r="I421" s="2">
        <f t="shared" si="30"/>
        <v>0</v>
      </c>
      <c r="J421" s="6"/>
      <c r="K421" s="6"/>
      <c r="L421" s="34"/>
    </row>
    <row r="422" spans="1:12" ht="27" hidden="1">
      <c r="A422" s="124"/>
      <c r="B422" s="125" t="s">
        <v>84</v>
      </c>
      <c r="C422" s="91" t="s">
        <v>371</v>
      </c>
      <c r="D422" s="1">
        <v>0</v>
      </c>
      <c r="E422" s="1">
        <v>0</v>
      </c>
      <c r="F422" s="1">
        <v>0</v>
      </c>
      <c r="G422" s="1">
        <v>0</v>
      </c>
      <c r="H422" s="1">
        <v>0</v>
      </c>
      <c r="I422" s="2">
        <f t="shared" si="30"/>
        <v>0</v>
      </c>
      <c r="J422" s="6"/>
      <c r="K422" s="6"/>
      <c r="L422" s="34"/>
    </row>
    <row r="423" spans="1:12" ht="27" hidden="1">
      <c r="A423" s="124"/>
      <c r="B423" s="125" t="s">
        <v>501</v>
      </c>
      <c r="C423" s="91" t="s">
        <v>371</v>
      </c>
      <c r="D423" s="1">
        <v>0</v>
      </c>
      <c r="E423" s="1">
        <v>0</v>
      </c>
      <c r="F423" s="1">
        <v>0</v>
      </c>
      <c r="G423" s="1">
        <v>0</v>
      </c>
      <c r="H423" s="1">
        <v>0</v>
      </c>
      <c r="I423" s="2">
        <f t="shared" si="30"/>
        <v>0</v>
      </c>
      <c r="J423" s="6"/>
      <c r="K423" s="6"/>
      <c r="L423" s="34"/>
    </row>
    <row r="424" spans="1:12" ht="60.75" hidden="1">
      <c r="A424" s="124"/>
      <c r="B424" s="125" t="s">
        <v>469</v>
      </c>
      <c r="C424" s="91" t="s">
        <v>371</v>
      </c>
      <c r="D424" s="1">
        <f>SUM(D425:D428)</f>
        <v>0</v>
      </c>
      <c r="E424" s="1">
        <f>SUM(E425:E428)</f>
        <v>0</v>
      </c>
      <c r="F424" s="1">
        <f>SUM(F425:F428)</f>
        <v>0</v>
      </c>
      <c r="G424" s="1">
        <f>SUM(G425:G428)</f>
        <v>0</v>
      </c>
      <c r="H424" s="1">
        <f>SUM(H425:H428)</f>
        <v>0</v>
      </c>
      <c r="I424" s="2">
        <f t="shared" si="30"/>
        <v>0</v>
      </c>
      <c r="J424" s="6"/>
      <c r="K424" s="6"/>
      <c r="L424" s="34"/>
    </row>
    <row r="425" spans="1:12" ht="27" hidden="1">
      <c r="A425" s="124"/>
      <c r="B425" s="125" t="s">
        <v>564</v>
      </c>
      <c r="C425" s="91" t="s">
        <v>371</v>
      </c>
      <c r="D425" s="1">
        <v>0</v>
      </c>
      <c r="E425" s="1">
        <v>0</v>
      </c>
      <c r="F425" s="1">
        <v>0</v>
      </c>
      <c r="G425" s="1">
        <v>0</v>
      </c>
      <c r="H425" s="1">
        <v>0</v>
      </c>
      <c r="I425" s="2">
        <f t="shared" si="30"/>
        <v>0</v>
      </c>
      <c r="J425" s="6"/>
      <c r="K425" s="6"/>
      <c r="L425" s="34"/>
    </row>
    <row r="426" spans="1:12" ht="27" hidden="1">
      <c r="A426" s="124"/>
      <c r="B426" s="125" t="s">
        <v>565</v>
      </c>
      <c r="C426" s="91" t="s">
        <v>371</v>
      </c>
      <c r="D426" s="1">
        <v>0</v>
      </c>
      <c r="E426" s="1">
        <v>0</v>
      </c>
      <c r="F426" s="1">
        <v>0</v>
      </c>
      <c r="G426" s="1">
        <v>0</v>
      </c>
      <c r="H426" s="1">
        <v>0</v>
      </c>
      <c r="I426" s="2">
        <f t="shared" si="30"/>
        <v>0</v>
      </c>
      <c r="J426" s="6"/>
      <c r="K426" s="6"/>
      <c r="L426" s="34"/>
    </row>
    <row r="427" spans="1:12" ht="27" hidden="1">
      <c r="A427" s="124"/>
      <c r="B427" s="125" t="s">
        <v>84</v>
      </c>
      <c r="C427" s="91" t="s">
        <v>371</v>
      </c>
      <c r="D427" s="1">
        <v>0</v>
      </c>
      <c r="E427" s="1">
        <v>0</v>
      </c>
      <c r="F427" s="1">
        <v>0</v>
      </c>
      <c r="G427" s="1">
        <v>0</v>
      </c>
      <c r="H427" s="1">
        <v>0</v>
      </c>
      <c r="I427" s="2">
        <f t="shared" si="30"/>
        <v>0</v>
      </c>
      <c r="J427" s="6"/>
      <c r="K427" s="6"/>
      <c r="L427" s="34"/>
    </row>
    <row r="428" spans="1:12" ht="27" hidden="1">
      <c r="A428" s="124"/>
      <c r="B428" s="125" t="s">
        <v>501</v>
      </c>
      <c r="C428" s="91" t="s">
        <v>371</v>
      </c>
      <c r="D428" s="1">
        <v>0</v>
      </c>
      <c r="E428" s="1">
        <v>0</v>
      </c>
      <c r="F428" s="1">
        <v>0</v>
      </c>
      <c r="G428" s="1">
        <v>0</v>
      </c>
      <c r="H428" s="1">
        <v>0</v>
      </c>
      <c r="I428" s="2">
        <f t="shared" si="30"/>
        <v>0</v>
      </c>
      <c r="J428" s="6"/>
      <c r="K428" s="6"/>
      <c r="L428" s="34"/>
    </row>
    <row r="429" spans="1:12" ht="40.5" hidden="1">
      <c r="A429" s="124"/>
      <c r="B429" s="125" t="s">
        <v>470</v>
      </c>
      <c r="C429" s="91" t="s">
        <v>371</v>
      </c>
      <c r="D429" s="1">
        <v>0</v>
      </c>
      <c r="E429" s="1">
        <v>0</v>
      </c>
      <c r="F429" s="1">
        <v>0</v>
      </c>
      <c r="G429" s="1">
        <v>0</v>
      </c>
      <c r="H429" s="1">
        <v>0</v>
      </c>
      <c r="I429" s="2">
        <f t="shared" si="30"/>
        <v>0</v>
      </c>
      <c r="J429" s="6"/>
      <c r="K429" s="6"/>
      <c r="L429" s="34"/>
    </row>
    <row r="430" spans="1:12" ht="27" hidden="1">
      <c r="A430" s="124"/>
      <c r="B430" s="125" t="s">
        <v>564</v>
      </c>
      <c r="C430" s="91" t="s">
        <v>371</v>
      </c>
      <c r="D430" s="1">
        <v>0</v>
      </c>
      <c r="E430" s="1">
        <v>0</v>
      </c>
      <c r="F430" s="1">
        <v>0</v>
      </c>
      <c r="G430" s="1">
        <v>0</v>
      </c>
      <c r="H430" s="1">
        <v>0</v>
      </c>
      <c r="I430" s="2">
        <f t="shared" si="30"/>
        <v>0</v>
      </c>
      <c r="J430" s="6"/>
      <c r="K430" s="6"/>
      <c r="L430" s="34"/>
    </row>
    <row r="431" spans="1:12" ht="27" hidden="1">
      <c r="A431" s="124"/>
      <c r="B431" s="125" t="s">
        <v>565</v>
      </c>
      <c r="C431" s="91" t="s">
        <v>371</v>
      </c>
      <c r="D431" s="1">
        <v>0</v>
      </c>
      <c r="E431" s="1">
        <v>0</v>
      </c>
      <c r="F431" s="1">
        <v>0</v>
      </c>
      <c r="G431" s="1">
        <v>0</v>
      </c>
      <c r="H431" s="1">
        <v>0</v>
      </c>
      <c r="I431" s="2">
        <f t="shared" si="30"/>
        <v>0</v>
      </c>
      <c r="J431" s="6"/>
      <c r="K431" s="6"/>
      <c r="L431" s="34"/>
    </row>
    <row r="432" spans="1:12" ht="27" hidden="1">
      <c r="A432" s="124"/>
      <c r="B432" s="125" t="s">
        <v>84</v>
      </c>
      <c r="C432" s="91" t="s">
        <v>371</v>
      </c>
      <c r="D432" s="1">
        <v>0</v>
      </c>
      <c r="E432" s="1">
        <v>0</v>
      </c>
      <c r="F432" s="1">
        <v>0</v>
      </c>
      <c r="G432" s="1">
        <v>0</v>
      </c>
      <c r="H432" s="1">
        <v>0</v>
      </c>
      <c r="I432" s="2">
        <f t="shared" si="30"/>
        <v>0</v>
      </c>
      <c r="J432" s="6"/>
      <c r="K432" s="6"/>
      <c r="L432" s="34"/>
    </row>
    <row r="433" spans="1:12" ht="60.75">
      <c r="A433" s="124"/>
      <c r="B433" s="125" t="s">
        <v>471</v>
      </c>
      <c r="C433" s="91" t="s">
        <v>371</v>
      </c>
      <c r="D433" s="2">
        <f>SUM(D434:D435)</f>
        <v>1710.72</v>
      </c>
      <c r="E433" s="2">
        <f>SUM(E434:E435)</f>
        <v>1710.72</v>
      </c>
      <c r="F433" s="1">
        <f>SUM(F434:F435)</f>
        <v>0</v>
      </c>
      <c r="G433" s="2">
        <f>SUM(G434:G435)</f>
        <v>1710.72</v>
      </c>
      <c r="H433" s="2">
        <f>SUM(H434:H435)</f>
        <v>1710.72</v>
      </c>
      <c r="I433" s="2">
        <f t="shared" si="30"/>
        <v>0</v>
      </c>
      <c r="J433" s="6">
        <f>G433/D433</f>
        <v>1</v>
      </c>
      <c r="K433" s="6">
        <f>E433/D433</f>
        <v>1</v>
      </c>
      <c r="L433" s="169" t="s">
        <v>472</v>
      </c>
    </row>
    <row r="434" spans="1:12" ht="27">
      <c r="A434" s="124"/>
      <c r="B434" s="125" t="s">
        <v>564</v>
      </c>
      <c r="C434" s="91" t="s">
        <v>371</v>
      </c>
      <c r="D434" s="2">
        <v>427.68</v>
      </c>
      <c r="E434" s="2">
        <v>427.68</v>
      </c>
      <c r="F434" s="1">
        <v>0</v>
      </c>
      <c r="G434" s="2">
        <v>427.68</v>
      </c>
      <c r="H434" s="2">
        <v>427.68</v>
      </c>
      <c r="I434" s="2">
        <f t="shared" si="30"/>
        <v>0</v>
      </c>
      <c r="J434" s="6">
        <f>G434/D434</f>
        <v>1</v>
      </c>
      <c r="K434" s="6">
        <f>E434/D434</f>
        <v>1</v>
      </c>
      <c r="L434" s="169"/>
    </row>
    <row r="435" spans="1:12" ht="27">
      <c r="A435" s="124"/>
      <c r="B435" s="125" t="s">
        <v>565</v>
      </c>
      <c r="C435" s="91" t="s">
        <v>371</v>
      </c>
      <c r="D435" s="2">
        <v>1283.04</v>
      </c>
      <c r="E435" s="2">
        <v>1283.04</v>
      </c>
      <c r="F435" s="1">
        <v>0</v>
      </c>
      <c r="G435" s="2">
        <v>1283.04</v>
      </c>
      <c r="H435" s="2">
        <v>1283.04</v>
      </c>
      <c r="I435" s="2">
        <f t="shared" si="30"/>
        <v>0</v>
      </c>
      <c r="J435" s="6">
        <f>G435/D435</f>
        <v>1</v>
      </c>
      <c r="K435" s="6">
        <f>E435/D435</f>
        <v>1</v>
      </c>
      <c r="L435" s="169"/>
    </row>
    <row r="436" spans="1:12" ht="60.75" hidden="1">
      <c r="A436" s="124"/>
      <c r="B436" s="125" t="s">
        <v>473</v>
      </c>
      <c r="C436" s="91" t="s">
        <v>371</v>
      </c>
      <c r="D436" s="2">
        <f>SUM(D437:D438)</f>
        <v>0</v>
      </c>
      <c r="E436" s="2">
        <f>SUM(E437:E438)</f>
        <v>0</v>
      </c>
      <c r="F436" s="1">
        <f>SUM(F437:F438)</f>
        <v>0</v>
      </c>
      <c r="G436" s="2">
        <f>SUM(G437:G438)</f>
        <v>0</v>
      </c>
      <c r="H436" s="2">
        <f>SUM(H437:H438)</f>
        <v>0</v>
      </c>
      <c r="I436" s="2">
        <f t="shared" si="30"/>
        <v>0</v>
      </c>
      <c r="J436" s="6"/>
      <c r="K436" s="6"/>
      <c r="L436" s="169" t="s">
        <v>371</v>
      </c>
    </row>
    <row r="437" spans="1:12" ht="27" hidden="1">
      <c r="A437" s="124"/>
      <c r="B437" s="125" t="s">
        <v>564</v>
      </c>
      <c r="C437" s="91" t="s">
        <v>371</v>
      </c>
      <c r="D437" s="2">
        <v>0</v>
      </c>
      <c r="E437" s="2">
        <v>0</v>
      </c>
      <c r="F437" s="2">
        <v>0</v>
      </c>
      <c r="G437" s="2">
        <v>0</v>
      </c>
      <c r="H437" s="2">
        <v>0</v>
      </c>
      <c r="I437" s="2">
        <f t="shared" si="30"/>
        <v>0</v>
      </c>
      <c r="J437" s="6"/>
      <c r="K437" s="6"/>
      <c r="L437" s="169"/>
    </row>
    <row r="438" spans="1:12" ht="27" hidden="1">
      <c r="A438" s="124"/>
      <c r="B438" s="125" t="s">
        <v>565</v>
      </c>
      <c r="C438" s="91" t="s">
        <v>371</v>
      </c>
      <c r="D438" s="2">
        <v>0</v>
      </c>
      <c r="E438" s="2">
        <v>0</v>
      </c>
      <c r="F438" s="2">
        <v>0</v>
      </c>
      <c r="G438" s="2">
        <v>0</v>
      </c>
      <c r="H438" s="2">
        <v>0</v>
      </c>
      <c r="I438" s="2">
        <f t="shared" si="30"/>
        <v>0</v>
      </c>
      <c r="J438" s="6"/>
      <c r="K438" s="6"/>
      <c r="L438" s="169"/>
    </row>
    <row r="439" spans="1:12" ht="27">
      <c r="A439" s="124"/>
      <c r="B439" s="125"/>
      <c r="C439" s="89"/>
      <c r="D439" s="2"/>
      <c r="E439" s="2"/>
      <c r="F439" s="2"/>
      <c r="G439" s="2"/>
      <c r="H439" s="2"/>
      <c r="I439" s="2">
        <f t="shared" si="30"/>
        <v>0</v>
      </c>
      <c r="J439" s="6"/>
      <c r="K439" s="6"/>
      <c r="L439" s="26"/>
    </row>
    <row r="440" spans="1:12" ht="60.75">
      <c r="A440" s="119" t="s">
        <v>250</v>
      </c>
      <c r="B440" s="120" t="s">
        <v>463</v>
      </c>
      <c r="C440" s="164"/>
      <c r="D440" s="5">
        <v>56167.2</v>
      </c>
      <c r="E440" s="5">
        <f>E441+E442</f>
        <v>55098.36621</v>
      </c>
      <c r="F440" s="5">
        <f>F441+F442</f>
        <v>433.94142999999997</v>
      </c>
      <c r="G440" s="5">
        <f>G441+G442</f>
        <v>55098.36621</v>
      </c>
      <c r="H440" s="5">
        <f>H441+H442</f>
        <v>55098.36621</v>
      </c>
      <c r="I440" s="5">
        <f t="shared" si="30"/>
        <v>-1068.833789999997</v>
      </c>
      <c r="J440" s="14">
        <f aca="true" t="shared" si="32" ref="J440:J468">G440/D440</f>
        <v>0.9809704989744905</v>
      </c>
      <c r="K440" s="14">
        <f aca="true" t="shared" si="33" ref="K440:K468">E440/D440</f>
        <v>0.9809704989744905</v>
      </c>
      <c r="L440" s="65"/>
    </row>
    <row r="441" spans="1:12" ht="27">
      <c r="A441" s="124"/>
      <c r="B441" s="131" t="s">
        <v>565</v>
      </c>
      <c r="C441" s="165"/>
      <c r="D441" s="1">
        <v>567</v>
      </c>
      <c r="E441" s="1">
        <f>E464</f>
        <v>0</v>
      </c>
      <c r="F441" s="1">
        <f>F464</f>
        <v>0</v>
      </c>
      <c r="G441" s="1">
        <f>G464</f>
        <v>0</v>
      </c>
      <c r="H441" s="1">
        <f>H464</f>
        <v>0</v>
      </c>
      <c r="I441" s="1">
        <f t="shared" si="30"/>
        <v>-567</v>
      </c>
      <c r="J441" s="19">
        <f t="shared" si="32"/>
        <v>0</v>
      </c>
      <c r="K441" s="19">
        <f t="shared" si="33"/>
        <v>0</v>
      </c>
      <c r="L441" s="63"/>
    </row>
    <row r="442" spans="1:12" ht="27">
      <c r="A442" s="124"/>
      <c r="B442" s="131" t="s">
        <v>564</v>
      </c>
      <c r="C442" s="165"/>
      <c r="D442" s="1">
        <v>55600.2</v>
      </c>
      <c r="E442" s="1">
        <f>E444+E457+E465+E476</f>
        <v>55098.36621</v>
      </c>
      <c r="F442" s="1">
        <f>F444+F457+F465+F476</f>
        <v>433.94142999999997</v>
      </c>
      <c r="G442" s="1">
        <f>G444+G457+G465+G476</f>
        <v>55098.36621</v>
      </c>
      <c r="H442" s="1">
        <f>H444+H457+H465+H476</f>
        <v>55098.36621</v>
      </c>
      <c r="I442" s="1">
        <f t="shared" si="30"/>
        <v>-501.83378999999695</v>
      </c>
      <c r="J442" s="19">
        <f t="shared" si="32"/>
        <v>0.9909742448768171</v>
      </c>
      <c r="K442" s="19">
        <f t="shared" si="33"/>
        <v>0.9909742448768171</v>
      </c>
      <c r="L442" s="63"/>
    </row>
    <row r="443" spans="1:12" ht="40.5">
      <c r="A443" s="126" t="s">
        <v>78</v>
      </c>
      <c r="B443" s="127" t="s">
        <v>150</v>
      </c>
      <c r="C443" s="166"/>
      <c r="D443" s="3">
        <v>37675.352999999996</v>
      </c>
      <c r="E443" s="3">
        <f>E444</f>
        <v>37573.6526</v>
      </c>
      <c r="F443" s="3">
        <f>F444</f>
        <v>423.94142999999997</v>
      </c>
      <c r="G443" s="3">
        <f>G444</f>
        <v>37573.6526</v>
      </c>
      <c r="H443" s="3">
        <f>H444</f>
        <v>37573.6526</v>
      </c>
      <c r="I443" s="3">
        <f t="shared" si="30"/>
        <v>-101.70039999999426</v>
      </c>
      <c r="J443" s="20">
        <f t="shared" si="32"/>
        <v>0.9973006118880958</v>
      </c>
      <c r="K443" s="20">
        <f t="shared" si="33"/>
        <v>0.9973006118880958</v>
      </c>
      <c r="L443" s="35"/>
    </row>
    <row r="444" spans="1:12" ht="27">
      <c r="A444" s="124"/>
      <c r="B444" s="125" t="s">
        <v>564</v>
      </c>
      <c r="C444" s="163"/>
      <c r="D444" s="2">
        <v>37675.352999999996</v>
      </c>
      <c r="E444" s="2">
        <f>SUM(E445:E455)</f>
        <v>37573.6526</v>
      </c>
      <c r="F444" s="2">
        <f>SUM(F445:F455)</f>
        <v>423.94142999999997</v>
      </c>
      <c r="G444" s="2">
        <f>SUM(G445:G455)</f>
        <v>37573.6526</v>
      </c>
      <c r="H444" s="2">
        <f>SUM(H445:H455)</f>
        <v>37573.6526</v>
      </c>
      <c r="I444" s="2">
        <f t="shared" si="30"/>
        <v>-101.70039999999426</v>
      </c>
      <c r="J444" s="6">
        <f t="shared" si="32"/>
        <v>0.9973006118880958</v>
      </c>
      <c r="K444" s="6">
        <f t="shared" si="33"/>
        <v>0.9973006118880958</v>
      </c>
      <c r="L444" s="46"/>
    </row>
    <row r="445" spans="1:12" ht="134.25" customHeight="1">
      <c r="A445" s="124"/>
      <c r="B445" s="125" t="s">
        <v>552</v>
      </c>
      <c r="C445" s="163"/>
      <c r="D445" s="2">
        <v>2980</v>
      </c>
      <c r="E445" s="2">
        <f>H445</f>
        <v>2980</v>
      </c>
      <c r="F445" s="2"/>
      <c r="G445" s="2">
        <f>H445</f>
        <v>2980</v>
      </c>
      <c r="H445" s="2">
        <v>2980</v>
      </c>
      <c r="I445" s="2">
        <f t="shared" si="30"/>
        <v>0</v>
      </c>
      <c r="J445" s="6">
        <f t="shared" si="32"/>
        <v>1</v>
      </c>
      <c r="K445" s="6">
        <f t="shared" si="33"/>
        <v>1</v>
      </c>
      <c r="L445" s="31" t="s">
        <v>549</v>
      </c>
    </row>
    <row r="446" spans="1:12" ht="60.75">
      <c r="A446" s="124"/>
      <c r="B446" s="125" t="s">
        <v>553</v>
      </c>
      <c r="C446" s="163"/>
      <c r="D446" s="2">
        <v>6613.296</v>
      </c>
      <c r="E446" s="2">
        <f aca="true" t="shared" si="34" ref="E446:E455">H446</f>
        <v>6611.73147</v>
      </c>
      <c r="F446" s="2"/>
      <c r="G446" s="2">
        <f aca="true" t="shared" si="35" ref="G446:G455">H446</f>
        <v>6611.73147</v>
      </c>
      <c r="H446" s="2">
        <v>6611.73147</v>
      </c>
      <c r="I446" s="2">
        <f t="shared" si="30"/>
        <v>-1.564530000000559</v>
      </c>
      <c r="J446" s="6">
        <f t="shared" si="32"/>
        <v>0.999763426587892</v>
      </c>
      <c r="K446" s="6">
        <f t="shared" si="33"/>
        <v>0.999763426587892</v>
      </c>
      <c r="L446" s="31" t="s">
        <v>154</v>
      </c>
    </row>
    <row r="447" spans="1:12" ht="101.25">
      <c r="A447" s="124"/>
      <c r="B447" s="125" t="s">
        <v>554</v>
      </c>
      <c r="C447" s="163"/>
      <c r="D447" s="2">
        <v>359.3</v>
      </c>
      <c r="E447" s="2">
        <f t="shared" si="34"/>
        <v>359.33</v>
      </c>
      <c r="F447" s="2"/>
      <c r="G447" s="2">
        <f t="shared" si="35"/>
        <v>359.33</v>
      </c>
      <c r="H447" s="2">
        <v>359.33</v>
      </c>
      <c r="I447" s="2"/>
      <c r="J447" s="6">
        <f t="shared" si="32"/>
        <v>1.000083495686056</v>
      </c>
      <c r="K447" s="6">
        <f t="shared" si="33"/>
        <v>1.000083495686056</v>
      </c>
      <c r="L447" s="31" t="s">
        <v>550</v>
      </c>
    </row>
    <row r="448" spans="1:12" ht="186" customHeight="1">
      <c r="A448" s="124"/>
      <c r="B448" s="125" t="s">
        <v>555</v>
      </c>
      <c r="C448" s="163"/>
      <c r="D448" s="2">
        <v>1400.6</v>
      </c>
      <c r="E448" s="2">
        <f t="shared" si="34"/>
        <v>1355.91025</v>
      </c>
      <c r="F448" s="2"/>
      <c r="G448" s="2">
        <f t="shared" si="35"/>
        <v>1355.91025</v>
      </c>
      <c r="H448" s="2">
        <v>1355.91025</v>
      </c>
      <c r="I448" s="2">
        <f t="shared" si="30"/>
        <v>-44.689750000000004</v>
      </c>
      <c r="J448" s="6">
        <f t="shared" si="32"/>
        <v>0.9680924246751392</v>
      </c>
      <c r="K448" s="6">
        <f t="shared" si="33"/>
        <v>0.9680924246751392</v>
      </c>
      <c r="L448" s="31" t="s">
        <v>386</v>
      </c>
    </row>
    <row r="449" spans="1:12" ht="81">
      <c r="A449" s="124"/>
      <c r="B449" s="125" t="s">
        <v>556</v>
      </c>
      <c r="C449" s="163"/>
      <c r="D449" s="2">
        <v>93.657</v>
      </c>
      <c r="E449" s="2">
        <f t="shared" si="34"/>
        <v>93.65678999999999</v>
      </c>
      <c r="F449" s="2">
        <v>80.19971</v>
      </c>
      <c r="G449" s="2">
        <f t="shared" si="35"/>
        <v>93.65678999999999</v>
      </c>
      <c r="H449" s="2">
        <v>93.65678999999999</v>
      </c>
      <c r="I449" s="2"/>
      <c r="J449" s="6">
        <f t="shared" si="32"/>
        <v>0.9999977577757134</v>
      </c>
      <c r="K449" s="6">
        <f t="shared" si="33"/>
        <v>0.9999977577757134</v>
      </c>
      <c r="L449" s="31" t="s">
        <v>550</v>
      </c>
    </row>
    <row r="450" spans="1:12" ht="101.25">
      <c r="A450" s="124"/>
      <c r="B450" s="125" t="s">
        <v>557</v>
      </c>
      <c r="C450" s="163"/>
      <c r="D450" s="2">
        <v>682.444</v>
      </c>
      <c r="E450" s="2">
        <f t="shared" si="34"/>
        <v>682.4438100000001</v>
      </c>
      <c r="F450" s="2"/>
      <c r="G450" s="2">
        <f t="shared" si="35"/>
        <v>682.4438100000001</v>
      </c>
      <c r="H450" s="2">
        <v>682.4438100000001</v>
      </c>
      <c r="I450" s="2"/>
      <c r="J450" s="6">
        <f t="shared" si="32"/>
        <v>0.9999997215888778</v>
      </c>
      <c r="K450" s="6">
        <f t="shared" si="33"/>
        <v>0.9999997215888778</v>
      </c>
      <c r="L450" s="31" t="s">
        <v>387</v>
      </c>
    </row>
    <row r="451" spans="1:12" ht="60.75">
      <c r="A451" s="124"/>
      <c r="B451" s="125" t="s">
        <v>684</v>
      </c>
      <c r="C451" s="163"/>
      <c r="D451" s="2">
        <v>771.864</v>
      </c>
      <c r="E451" s="2">
        <f t="shared" si="34"/>
        <v>771.864</v>
      </c>
      <c r="F451" s="2"/>
      <c r="G451" s="2">
        <f t="shared" si="35"/>
        <v>771.864</v>
      </c>
      <c r="H451" s="2">
        <v>771.864</v>
      </c>
      <c r="I451" s="2">
        <f t="shared" si="30"/>
        <v>0</v>
      </c>
      <c r="J451" s="6">
        <f t="shared" si="32"/>
        <v>1</v>
      </c>
      <c r="K451" s="6">
        <f t="shared" si="33"/>
        <v>1</v>
      </c>
      <c r="L451" s="31" t="s">
        <v>317</v>
      </c>
    </row>
    <row r="452" spans="1:12" ht="226.5" customHeight="1">
      <c r="A452" s="124"/>
      <c r="B452" s="125" t="s">
        <v>685</v>
      </c>
      <c r="C452" s="163"/>
      <c r="D452" s="2">
        <v>24206.256</v>
      </c>
      <c r="E452" s="2">
        <f t="shared" si="34"/>
        <v>24206.256</v>
      </c>
      <c r="F452" s="2"/>
      <c r="G452" s="2">
        <f t="shared" si="35"/>
        <v>24206.256</v>
      </c>
      <c r="H452" s="2">
        <v>24206.256</v>
      </c>
      <c r="I452" s="2">
        <f t="shared" si="30"/>
        <v>0</v>
      </c>
      <c r="J452" s="6">
        <f t="shared" si="32"/>
        <v>1</v>
      </c>
      <c r="K452" s="6">
        <f t="shared" si="33"/>
        <v>1</v>
      </c>
      <c r="L452" s="31" t="s">
        <v>314</v>
      </c>
    </row>
    <row r="453" spans="1:12" ht="144">
      <c r="A453" s="124"/>
      <c r="B453" s="125" t="s">
        <v>686</v>
      </c>
      <c r="C453" s="163"/>
      <c r="D453" s="2">
        <v>1.484</v>
      </c>
      <c r="E453" s="2">
        <f t="shared" si="34"/>
        <v>1.48</v>
      </c>
      <c r="F453" s="2"/>
      <c r="G453" s="2">
        <f t="shared" si="35"/>
        <v>1.48</v>
      </c>
      <c r="H453" s="2">
        <v>1.48</v>
      </c>
      <c r="I453" s="2"/>
      <c r="J453" s="6">
        <f t="shared" si="32"/>
        <v>0.9973045822102425</v>
      </c>
      <c r="K453" s="6">
        <f t="shared" si="33"/>
        <v>0.9973045822102425</v>
      </c>
      <c r="L453" s="31" t="s">
        <v>315</v>
      </c>
    </row>
    <row r="454" spans="1:12" ht="108">
      <c r="A454" s="124"/>
      <c r="B454" s="125" t="s">
        <v>378</v>
      </c>
      <c r="C454" s="163"/>
      <c r="D454" s="2">
        <v>524</v>
      </c>
      <c r="E454" s="2">
        <f t="shared" si="34"/>
        <v>468.52828000000005</v>
      </c>
      <c r="F454" s="2">
        <v>343.74172</v>
      </c>
      <c r="G454" s="2">
        <f t="shared" si="35"/>
        <v>468.52828000000005</v>
      </c>
      <c r="H454" s="2">
        <v>468.52828000000005</v>
      </c>
      <c r="I454" s="2">
        <f t="shared" si="30"/>
        <v>-55.47171999999995</v>
      </c>
      <c r="J454" s="6">
        <f t="shared" si="32"/>
        <v>0.8941379389312978</v>
      </c>
      <c r="K454" s="6">
        <f t="shared" si="33"/>
        <v>0.8941379389312978</v>
      </c>
      <c r="L454" s="31" t="s">
        <v>485</v>
      </c>
    </row>
    <row r="455" spans="1:12" ht="60.75">
      <c r="A455" s="124"/>
      <c r="B455" s="125" t="s">
        <v>379</v>
      </c>
      <c r="C455" s="163"/>
      <c r="D455" s="2">
        <v>42.452</v>
      </c>
      <c r="E455" s="2">
        <f t="shared" si="34"/>
        <v>42.452</v>
      </c>
      <c r="F455" s="2"/>
      <c r="G455" s="2">
        <f t="shared" si="35"/>
        <v>42.452</v>
      </c>
      <c r="H455" s="2">
        <v>42.452</v>
      </c>
      <c r="I455" s="2">
        <f t="shared" si="30"/>
        <v>0</v>
      </c>
      <c r="J455" s="6">
        <f t="shared" si="32"/>
        <v>1</v>
      </c>
      <c r="K455" s="6">
        <f t="shared" si="33"/>
        <v>1</v>
      </c>
      <c r="L455" s="31" t="s">
        <v>651</v>
      </c>
    </row>
    <row r="456" spans="1:12" ht="40.5">
      <c r="A456" s="126" t="s">
        <v>79</v>
      </c>
      <c r="B456" s="127" t="s">
        <v>151</v>
      </c>
      <c r="C456" s="166"/>
      <c r="D456" s="3">
        <v>533.057</v>
      </c>
      <c r="E456" s="3">
        <f>E457</f>
        <v>533.05741</v>
      </c>
      <c r="F456" s="3">
        <f>F457</f>
        <v>0</v>
      </c>
      <c r="G456" s="3">
        <f>G457</f>
        <v>533.05741</v>
      </c>
      <c r="H456" s="3">
        <f>H457</f>
        <v>533.05741</v>
      </c>
      <c r="I456" s="3"/>
      <c r="J456" s="20">
        <f t="shared" si="32"/>
        <v>1.000000769148515</v>
      </c>
      <c r="K456" s="20">
        <f t="shared" si="33"/>
        <v>1.000000769148515</v>
      </c>
      <c r="L456" s="74"/>
    </row>
    <row r="457" spans="1:12" s="47" customFormat="1" ht="27">
      <c r="A457" s="124"/>
      <c r="B457" s="125" t="s">
        <v>564</v>
      </c>
      <c r="C457" s="163"/>
      <c r="D457" s="2">
        <v>533.057</v>
      </c>
      <c r="E457" s="2">
        <f>SUM(E458:E462)</f>
        <v>533.05741</v>
      </c>
      <c r="F457" s="2">
        <f>SUM(F458:F462)</f>
        <v>0</v>
      </c>
      <c r="G457" s="2">
        <f>SUM(G458:G462)</f>
        <v>533.05741</v>
      </c>
      <c r="H457" s="2">
        <f>SUM(H458:H462)</f>
        <v>533.05741</v>
      </c>
      <c r="I457" s="2"/>
      <c r="J457" s="6">
        <f t="shared" si="32"/>
        <v>1.000000769148515</v>
      </c>
      <c r="K457" s="6">
        <f t="shared" si="33"/>
        <v>1.000000769148515</v>
      </c>
      <c r="L457" s="46"/>
    </row>
    <row r="458" spans="1:12" ht="81">
      <c r="A458" s="124"/>
      <c r="B458" s="125" t="s">
        <v>380</v>
      </c>
      <c r="C458" s="163"/>
      <c r="D458" s="2">
        <v>48.49</v>
      </c>
      <c r="E458" s="2">
        <f>H458</f>
        <v>48.49</v>
      </c>
      <c r="F458" s="2"/>
      <c r="G458" s="2">
        <f>H458</f>
        <v>48.49</v>
      </c>
      <c r="H458" s="2">
        <v>48.49</v>
      </c>
      <c r="I458" s="2">
        <f aca="true" t="shared" si="36" ref="I458:I478">G458-D458</f>
        <v>0</v>
      </c>
      <c r="J458" s="6">
        <f t="shared" si="32"/>
        <v>1</v>
      </c>
      <c r="K458" s="6">
        <f t="shared" si="33"/>
        <v>1</v>
      </c>
      <c r="L458" s="31" t="s">
        <v>651</v>
      </c>
    </row>
    <row r="459" spans="1:12" ht="60.75">
      <c r="A459" s="124"/>
      <c r="B459" s="125" t="s">
        <v>381</v>
      </c>
      <c r="C459" s="163"/>
      <c r="D459" s="2">
        <v>183.826</v>
      </c>
      <c r="E459" s="2">
        <f>H459</f>
        <v>183.826</v>
      </c>
      <c r="F459" s="2"/>
      <c r="G459" s="2">
        <f>H459</f>
        <v>183.826</v>
      </c>
      <c r="H459" s="2">
        <v>183.826</v>
      </c>
      <c r="I459" s="2">
        <f t="shared" si="36"/>
        <v>0</v>
      </c>
      <c r="J459" s="6">
        <f t="shared" si="32"/>
        <v>1</v>
      </c>
      <c r="K459" s="6">
        <f t="shared" si="33"/>
        <v>1</v>
      </c>
      <c r="L459" s="31" t="s">
        <v>316</v>
      </c>
    </row>
    <row r="460" spans="1:12" ht="54">
      <c r="A460" s="124"/>
      <c r="B460" s="125" t="s">
        <v>382</v>
      </c>
      <c r="C460" s="163"/>
      <c r="D460" s="2"/>
      <c r="E460" s="2">
        <f>H460</f>
        <v>0</v>
      </c>
      <c r="F460" s="2"/>
      <c r="G460" s="2">
        <f>H460</f>
        <v>0</v>
      </c>
      <c r="H460" s="2"/>
      <c r="I460" s="2">
        <f t="shared" si="36"/>
        <v>0</v>
      </c>
      <c r="J460" s="6"/>
      <c r="K460" s="6"/>
      <c r="L460" s="31" t="s">
        <v>654</v>
      </c>
    </row>
    <row r="461" spans="1:12" ht="101.25">
      <c r="A461" s="124"/>
      <c r="B461" s="125" t="s">
        <v>108</v>
      </c>
      <c r="C461" s="163"/>
      <c r="D461" s="2">
        <v>161.055</v>
      </c>
      <c r="E461" s="2">
        <f>H461</f>
        <v>161.05541</v>
      </c>
      <c r="F461" s="2"/>
      <c r="G461" s="2">
        <f>H461</f>
        <v>161.05541</v>
      </c>
      <c r="H461" s="2">
        <v>161.05541</v>
      </c>
      <c r="I461" s="2"/>
      <c r="J461" s="6">
        <f t="shared" si="32"/>
        <v>1.000002545714197</v>
      </c>
      <c r="K461" s="6">
        <f t="shared" si="33"/>
        <v>1.000002545714197</v>
      </c>
      <c r="L461" s="31" t="s">
        <v>651</v>
      </c>
    </row>
    <row r="462" spans="1:12" ht="60.75">
      <c r="A462" s="124"/>
      <c r="B462" s="125" t="s">
        <v>109</v>
      </c>
      <c r="C462" s="163"/>
      <c r="D462" s="2">
        <v>139.686</v>
      </c>
      <c r="E462" s="2">
        <f>H462</f>
        <v>139.686</v>
      </c>
      <c r="F462" s="2"/>
      <c r="G462" s="2">
        <f>H462</f>
        <v>139.686</v>
      </c>
      <c r="H462" s="2">
        <v>139.686</v>
      </c>
      <c r="I462" s="2">
        <f t="shared" si="36"/>
        <v>0</v>
      </c>
      <c r="J462" s="6">
        <f t="shared" si="32"/>
        <v>1</v>
      </c>
      <c r="K462" s="6">
        <f t="shared" si="33"/>
        <v>1</v>
      </c>
      <c r="L462" s="31" t="s">
        <v>651</v>
      </c>
    </row>
    <row r="463" spans="1:12" ht="40.5">
      <c r="A463" s="126" t="s">
        <v>80</v>
      </c>
      <c r="B463" s="127" t="s">
        <v>152</v>
      </c>
      <c r="C463" s="166"/>
      <c r="D463" s="3">
        <v>7441.5</v>
      </c>
      <c r="E463" s="3">
        <f>E464+E465</f>
        <v>6474.53</v>
      </c>
      <c r="F463" s="3">
        <f>F464+F465</f>
        <v>10</v>
      </c>
      <c r="G463" s="3">
        <f>G464+G465</f>
        <v>6474.53</v>
      </c>
      <c r="H463" s="3">
        <f>H464+H465</f>
        <v>6474.53</v>
      </c>
      <c r="I463" s="3">
        <f t="shared" si="36"/>
        <v>-966.9700000000003</v>
      </c>
      <c r="J463" s="20">
        <f t="shared" si="32"/>
        <v>0.8700571121413693</v>
      </c>
      <c r="K463" s="20">
        <f t="shared" si="33"/>
        <v>0.8700571121413693</v>
      </c>
      <c r="L463" s="35"/>
    </row>
    <row r="464" spans="1:12" s="47" customFormat="1" ht="27">
      <c r="A464" s="124"/>
      <c r="B464" s="125" t="s">
        <v>565</v>
      </c>
      <c r="C464" s="163"/>
      <c r="D464" s="2">
        <v>567</v>
      </c>
      <c r="E464" s="2">
        <f>E467+E472</f>
        <v>0</v>
      </c>
      <c r="F464" s="2">
        <f>F467+F472</f>
        <v>0</v>
      </c>
      <c r="G464" s="2">
        <f>G467+G472</f>
        <v>0</v>
      </c>
      <c r="H464" s="2">
        <f>H467+H472</f>
        <v>0</v>
      </c>
      <c r="I464" s="2">
        <f t="shared" si="36"/>
        <v>-567</v>
      </c>
      <c r="J464" s="6">
        <f t="shared" si="32"/>
        <v>0</v>
      </c>
      <c r="K464" s="6">
        <f t="shared" si="33"/>
        <v>0</v>
      </c>
      <c r="L464" s="46"/>
    </row>
    <row r="465" spans="1:12" s="47" customFormat="1" ht="27">
      <c r="A465" s="124"/>
      <c r="B465" s="125" t="s">
        <v>564</v>
      </c>
      <c r="C465" s="163"/>
      <c r="D465" s="2">
        <v>6874.5</v>
      </c>
      <c r="E465" s="2">
        <f>E468+E469+E470+E473+E474</f>
        <v>6474.53</v>
      </c>
      <c r="F465" s="2">
        <f>F468+F469+F470+F473+F474</f>
        <v>10</v>
      </c>
      <c r="G465" s="2">
        <f>G468+G469+G470+G473+G474</f>
        <v>6474.53</v>
      </c>
      <c r="H465" s="2">
        <f>H468+H469+H470+H473+H474</f>
        <v>6474.53</v>
      </c>
      <c r="I465" s="2">
        <f t="shared" si="36"/>
        <v>-399.97000000000025</v>
      </c>
      <c r="J465" s="6">
        <f t="shared" si="32"/>
        <v>0.9418183140592042</v>
      </c>
      <c r="K465" s="6">
        <f t="shared" si="33"/>
        <v>0.9418183140592042</v>
      </c>
      <c r="L465" s="46"/>
    </row>
    <row r="466" spans="1:12" ht="60.75">
      <c r="A466" s="124"/>
      <c r="B466" s="125" t="s">
        <v>110</v>
      </c>
      <c r="C466" s="163"/>
      <c r="D466" s="2">
        <v>4247</v>
      </c>
      <c r="E466" s="2">
        <f>E467+E468</f>
        <v>3280</v>
      </c>
      <c r="F466" s="2">
        <f>F467+F468</f>
        <v>0</v>
      </c>
      <c r="G466" s="2">
        <f>G467+G468</f>
        <v>3280</v>
      </c>
      <c r="H466" s="2">
        <f>H467+H468</f>
        <v>3280</v>
      </c>
      <c r="I466" s="2">
        <f t="shared" si="36"/>
        <v>-967</v>
      </c>
      <c r="J466" s="6">
        <f t="shared" si="32"/>
        <v>0.7723098657876147</v>
      </c>
      <c r="K466" s="6">
        <f t="shared" si="33"/>
        <v>0.7723098657876147</v>
      </c>
      <c r="L466" s="169" t="s">
        <v>187</v>
      </c>
    </row>
    <row r="467" spans="1:12" ht="27">
      <c r="A467" s="124"/>
      <c r="B467" s="125" t="s">
        <v>565</v>
      </c>
      <c r="C467" s="163"/>
      <c r="D467" s="2">
        <v>567</v>
      </c>
      <c r="E467" s="2">
        <f>G467</f>
        <v>0</v>
      </c>
      <c r="F467" s="2"/>
      <c r="G467" s="2">
        <f>H467</f>
        <v>0</v>
      </c>
      <c r="H467" s="2"/>
      <c r="I467" s="2">
        <f t="shared" si="36"/>
        <v>-567</v>
      </c>
      <c r="J467" s="6">
        <f t="shared" si="32"/>
        <v>0</v>
      </c>
      <c r="K467" s="6">
        <f t="shared" si="33"/>
        <v>0</v>
      </c>
      <c r="L467" s="169"/>
    </row>
    <row r="468" spans="1:12" ht="27">
      <c r="A468" s="124"/>
      <c r="B468" s="125" t="s">
        <v>564</v>
      </c>
      <c r="C468" s="163"/>
      <c r="D468" s="2">
        <v>3680</v>
      </c>
      <c r="E468" s="2">
        <f>G468</f>
        <v>3280</v>
      </c>
      <c r="F468" s="2"/>
      <c r="G468" s="2">
        <f>H468</f>
        <v>3280</v>
      </c>
      <c r="H468" s="2">
        <v>3280</v>
      </c>
      <c r="I468" s="2">
        <f t="shared" si="36"/>
        <v>-400</v>
      </c>
      <c r="J468" s="6">
        <f t="shared" si="32"/>
        <v>0.8913043478260869</v>
      </c>
      <c r="K468" s="6">
        <f t="shared" si="33"/>
        <v>0.8913043478260869</v>
      </c>
      <c r="L468" s="169"/>
    </row>
    <row r="469" spans="1:12" ht="72">
      <c r="A469" s="124"/>
      <c r="B469" s="125" t="s">
        <v>111</v>
      </c>
      <c r="C469" s="163"/>
      <c r="D469" s="2"/>
      <c r="E469" s="2">
        <f>H469</f>
        <v>0</v>
      </c>
      <c r="F469" s="2"/>
      <c r="G469" s="2">
        <f>H469</f>
        <v>0</v>
      </c>
      <c r="H469" s="2"/>
      <c r="I469" s="2">
        <f t="shared" si="36"/>
        <v>0</v>
      </c>
      <c r="J469" s="6"/>
      <c r="K469" s="6"/>
      <c r="L469" s="31" t="s">
        <v>653</v>
      </c>
    </row>
    <row r="470" spans="1:12" ht="60.75">
      <c r="A470" s="124"/>
      <c r="B470" s="125" t="s">
        <v>112</v>
      </c>
      <c r="C470" s="163"/>
      <c r="D470" s="2">
        <v>1140</v>
      </c>
      <c r="E470" s="2">
        <f>H470</f>
        <v>1140</v>
      </c>
      <c r="F470" s="2">
        <v>10</v>
      </c>
      <c r="G470" s="2">
        <f>H470</f>
        <v>1140</v>
      </c>
      <c r="H470" s="2">
        <v>1140</v>
      </c>
      <c r="I470" s="2">
        <f t="shared" si="36"/>
        <v>0</v>
      </c>
      <c r="J470" s="6">
        <f>G470/D470</f>
        <v>1</v>
      </c>
      <c r="K470" s="6">
        <f>E470/D470</f>
        <v>1</v>
      </c>
      <c r="L470" s="31" t="s">
        <v>651</v>
      </c>
    </row>
    <row r="471" spans="1:12" ht="60.75">
      <c r="A471" s="124"/>
      <c r="B471" s="125" t="s">
        <v>113</v>
      </c>
      <c r="C471" s="163"/>
      <c r="D471" s="2">
        <v>1804.5</v>
      </c>
      <c r="E471" s="2">
        <f>E472+E473</f>
        <v>1804.53</v>
      </c>
      <c r="F471" s="2">
        <f>F472+F473</f>
        <v>0</v>
      </c>
      <c r="G471" s="2">
        <f>G472+G473</f>
        <v>1804.53</v>
      </c>
      <c r="H471" s="2">
        <f>H472+H473</f>
        <v>1804.53</v>
      </c>
      <c r="I471" s="2"/>
      <c r="J471" s="6">
        <f>G471/D471</f>
        <v>1.0000166251039069</v>
      </c>
      <c r="K471" s="6">
        <f>E471/D471</f>
        <v>1.0000166251039069</v>
      </c>
      <c r="L471" s="169" t="s">
        <v>652</v>
      </c>
    </row>
    <row r="472" spans="1:12" ht="27">
      <c r="A472" s="124"/>
      <c r="B472" s="125" t="s">
        <v>565</v>
      </c>
      <c r="C472" s="163"/>
      <c r="D472" s="2"/>
      <c r="E472" s="2">
        <f>G472</f>
        <v>0</v>
      </c>
      <c r="F472" s="2"/>
      <c r="G472" s="2">
        <f>H472</f>
        <v>0</v>
      </c>
      <c r="H472" s="2"/>
      <c r="I472" s="2">
        <f t="shared" si="36"/>
        <v>0</v>
      </c>
      <c r="J472" s="6"/>
      <c r="K472" s="6"/>
      <c r="L472" s="169"/>
    </row>
    <row r="473" spans="1:12" ht="27">
      <c r="A473" s="124"/>
      <c r="B473" s="125" t="s">
        <v>564</v>
      </c>
      <c r="C473" s="163"/>
      <c r="D473" s="2">
        <v>1804.5</v>
      </c>
      <c r="E473" s="2">
        <f>G473</f>
        <v>1804.53</v>
      </c>
      <c r="F473" s="2"/>
      <c r="G473" s="2">
        <f>H473</f>
        <v>1804.53</v>
      </c>
      <c r="H473" s="2">
        <v>1804.53</v>
      </c>
      <c r="I473" s="2"/>
      <c r="J473" s="6">
        <f aca="true" t="shared" si="37" ref="J473:J482">G473/D473</f>
        <v>1.0000166251039069</v>
      </c>
      <c r="K473" s="6">
        <f aca="true" t="shared" si="38" ref="K473:K482">E473/D473</f>
        <v>1.0000166251039069</v>
      </c>
      <c r="L473" s="169"/>
    </row>
    <row r="474" spans="1:12" ht="60.75">
      <c r="A474" s="124"/>
      <c r="B474" s="125" t="s">
        <v>114</v>
      </c>
      <c r="C474" s="163"/>
      <c r="D474" s="2">
        <v>250</v>
      </c>
      <c r="E474" s="2">
        <f>H474</f>
        <v>250</v>
      </c>
      <c r="F474" s="2"/>
      <c r="G474" s="2">
        <f>H474</f>
        <v>250</v>
      </c>
      <c r="H474" s="2">
        <v>250</v>
      </c>
      <c r="I474" s="2">
        <f t="shared" si="36"/>
        <v>0</v>
      </c>
      <c r="J474" s="6">
        <f t="shared" si="37"/>
        <v>1</v>
      </c>
      <c r="K474" s="6">
        <f t="shared" si="38"/>
        <v>1</v>
      </c>
      <c r="L474" s="31" t="s">
        <v>651</v>
      </c>
    </row>
    <row r="475" spans="1:12" ht="81">
      <c r="A475" s="126" t="s">
        <v>81</v>
      </c>
      <c r="B475" s="127" t="s">
        <v>153</v>
      </c>
      <c r="C475" s="166"/>
      <c r="D475" s="3">
        <v>10517.141</v>
      </c>
      <c r="E475" s="3">
        <f>E476</f>
        <v>10517.1262</v>
      </c>
      <c r="F475" s="3">
        <f>F476</f>
        <v>0</v>
      </c>
      <c r="G475" s="3">
        <f>G476</f>
        <v>10517.1262</v>
      </c>
      <c r="H475" s="3">
        <f>H476</f>
        <v>10517.1262</v>
      </c>
      <c r="I475" s="3"/>
      <c r="J475" s="20">
        <f t="shared" si="37"/>
        <v>0.9999985927734544</v>
      </c>
      <c r="K475" s="20">
        <f t="shared" si="38"/>
        <v>0.9999985927734544</v>
      </c>
      <c r="L475" s="35"/>
    </row>
    <row r="476" spans="1:12" s="47" customFormat="1" ht="27">
      <c r="A476" s="124"/>
      <c r="B476" s="125" t="s">
        <v>564</v>
      </c>
      <c r="C476" s="163"/>
      <c r="D476" s="2">
        <v>10517.141</v>
      </c>
      <c r="E476" s="2">
        <f>SUM(E477:E482)</f>
        <v>10517.1262</v>
      </c>
      <c r="F476" s="2">
        <f>SUM(F477:F482)</f>
        <v>0</v>
      </c>
      <c r="G476" s="2">
        <f>SUM(G477:G482)</f>
        <v>10517.1262</v>
      </c>
      <c r="H476" s="2">
        <f>SUM(H477:H482)</f>
        <v>10517.1262</v>
      </c>
      <c r="I476" s="2"/>
      <c r="J476" s="6">
        <f t="shared" si="37"/>
        <v>0.9999985927734544</v>
      </c>
      <c r="K476" s="6">
        <f t="shared" si="38"/>
        <v>0.9999985927734544</v>
      </c>
      <c r="L476" s="46"/>
    </row>
    <row r="477" spans="1:12" ht="60.75">
      <c r="A477" s="124"/>
      <c r="B477" s="125" t="s">
        <v>115</v>
      </c>
      <c r="C477" s="163"/>
      <c r="D477" s="2">
        <v>3.82</v>
      </c>
      <c r="E477" s="2">
        <f aca="true" t="shared" si="39" ref="E477:E482">H477</f>
        <v>3.82</v>
      </c>
      <c r="F477" s="2"/>
      <c r="G477" s="2">
        <f aca="true" t="shared" si="40" ref="G477:G482">H477</f>
        <v>3.82</v>
      </c>
      <c r="H477" s="2">
        <v>3.82</v>
      </c>
      <c r="I477" s="2">
        <f t="shared" si="36"/>
        <v>0</v>
      </c>
      <c r="J477" s="6">
        <f t="shared" si="37"/>
        <v>1</v>
      </c>
      <c r="K477" s="6">
        <f t="shared" si="38"/>
        <v>1</v>
      </c>
      <c r="L477" s="31" t="s">
        <v>650</v>
      </c>
    </row>
    <row r="478" spans="1:12" ht="54">
      <c r="A478" s="124"/>
      <c r="B478" s="125" t="s">
        <v>116</v>
      </c>
      <c r="C478" s="163"/>
      <c r="D478" s="2">
        <v>23.25</v>
      </c>
      <c r="E478" s="2">
        <f t="shared" si="39"/>
        <v>23.25</v>
      </c>
      <c r="F478" s="2"/>
      <c r="G478" s="2">
        <f t="shared" si="40"/>
        <v>23.25</v>
      </c>
      <c r="H478" s="2">
        <v>23.25</v>
      </c>
      <c r="I478" s="2">
        <f t="shared" si="36"/>
        <v>0</v>
      </c>
      <c r="J478" s="6">
        <f t="shared" si="37"/>
        <v>1</v>
      </c>
      <c r="K478" s="6">
        <f t="shared" si="38"/>
        <v>1</v>
      </c>
      <c r="L478" s="31" t="s">
        <v>650</v>
      </c>
    </row>
    <row r="479" spans="1:12" ht="81">
      <c r="A479" s="124"/>
      <c r="B479" s="125" t="s">
        <v>117</v>
      </c>
      <c r="C479" s="163"/>
      <c r="D479" s="2">
        <v>62.56</v>
      </c>
      <c r="E479" s="2">
        <f t="shared" si="39"/>
        <v>62.56081</v>
      </c>
      <c r="F479" s="2"/>
      <c r="G479" s="2">
        <f t="shared" si="40"/>
        <v>62.56081</v>
      </c>
      <c r="H479" s="2">
        <v>62.56081</v>
      </c>
      <c r="I479" s="2"/>
      <c r="J479" s="6">
        <f t="shared" si="37"/>
        <v>1.0000129475703323</v>
      </c>
      <c r="K479" s="6">
        <f t="shared" si="38"/>
        <v>1.0000129475703323</v>
      </c>
      <c r="L479" s="31" t="s">
        <v>650</v>
      </c>
    </row>
    <row r="480" spans="1:12" ht="60.75">
      <c r="A480" s="124"/>
      <c r="B480" s="125" t="s">
        <v>118</v>
      </c>
      <c r="C480" s="163"/>
      <c r="D480" s="2">
        <v>9621.36</v>
      </c>
      <c r="E480" s="2">
        <f t="shared" si="39"/>
        <v>9621.332</v>
      </c>
      <c r="F480" s="2"/>
      <c r="G480" s="2">
        <f t="shared" si="40"/>
        <v>9621.332</v>
      </c>
      <c r="H480" s="2">
        <v>9621.332</v>
      </c>
      <c r="I480" s="2"/>
      <c r="J480" s="6">
        <f t="shared" si="37"/>
        <v>0.9999970898085093</v>
      </c>
      <c r="K480" s="6">
        <f t="shared" si="38"/>
        <v>0.9999970898085093</v>
      </c>
      <c r="L480" s="31" t="s">
        <v>650</v>
      </c>
    </row>
    <row r="481" spans="1:12" ht="60.75">
      <c r="A481" s="124"/>
      <c r="B481" s="125" t="s">
        <v>119</v>
      </c>
      <c r="C481" s="163"/>
      <c r="D481" s="2">
        <v>387.15</v>
      </c>
      <c r="E481" s="2">
        <f t="shared" si="39"/>
        <v>387.16239</v>
      </c>
      <c r="F481" s="2"/>
      <c r="G481" s="2">
        <f t="shared" si="40"/>
        <v>387.16239</v>
      </c>
      <c r="H481" s="2">
        <v>387.16239</v>
      </c>
      <c r="I481" s="2"/>
      <c r="J481" s="6">
        <f t="shared" si="37"/>
        <v>1.000032003099574</v>
      </c>
      <c r="K481" s="6">
        <f t="shared" si="38"/>
        <v>1.000032003099574</v>
      </c>
      <c r="L481" s="31" t="s">
        <v>650</v>
      </c>
    </row>
    <row r="482" spans="1:12" ht="81">
      <c r="A482" s="124"/>
      <c r="B482" s="125" t="s">
        <v>120</v>
      </c>
      <c r="C482" s="163"/>
      <c r="D482" s="2">
        <v>419.001</v>
      </c>
      <c r="E482" s="2">
        <f t="shared" si="39"/>
        <v>419.001</v>
      </c>
      <c r="F482" s="2"/>
      <c r="G482" s="2">
        <f t="shared" si="40"/>
        <v>419.001</v>
      </c>
      <c r="H482" s="2">
        <v>419.001</v>
      </c>
      <c r="I482" s="2">
        <f aca="true" t="shared" si="41" ref="I482:I545">G482-D482</f>
        <v>0</v>
      </c>
      <c r="J482" s="6">
        <f t="shared" si="37"/>
        <v>1</v>
      </c>
      <c r="K482" s="6">
        <f t="shared" si="38"/>
        <v>1</v>
      </c>
      <c r="L482" s="31" t="s">
        <v>650</v>
      </c>
    </row>
    <row r="483" spans="1:12" ht="18.75" customHeight="1">
      <c r="A483" s="124"/>
      <c r="B483" s="125"/>
      <c r="C483" s="89"/>
      <c r="D483" s="2"/>
      <c r="E483" s="2"/>
      <c r="F483" s="2"/>
      <c r="G483" s="2"/>
      <c r="H483" s="2"/>
      <c r="I483" s="2">
        <f t="shared" si="41"/>
        <v>0</v>
      </c>
      <c r="J483" s="6"/>
      <c r="K483" s="6"/>
      <c r="L483" s="26"/>
    </row>
    <row r="484" spans="1:12" ht="81">
      <c r="A484" s="133">
        <v>7</v>
      </c>
      <c r="B484" s="134" t="s">
        <v>499</v>
      </c>
      <c r="C484" s="95"/>
      <c r="D484" s="16">
        <f>D488+D545+D571+D579+D587+D603+D654</f>
        <v>2015437.1834</v>
      </c>
      <c r="E484" s="16">
        <f>E488+E545+E571+E579+E587+E603+E654</f>
        <v>1993238.89641</v>
      </c>
      <c r="F484" s="16"/>
      <c r="G484" s="16">
        <f>G488+G545+G571+G579+G587+G603+G654</f>
        <v>1993238.89641</v>
      </c>
      <c r="H484" s="16">
        <f>H488+H545+H571+H579+H587+H603+H654</f>
        <v>1992846.4764100001</v>
      </c>
      <c r="I484" s="5">
        <f t="shared" si="41"/>
        <v>-22198.286989999935</v>
      </c>
      <c r="J484" s="14">
        <f aca="true" t="shared" si="42" ref="J484:J515">G484/D484</f>
        <v>0.9889858700768079</v>
      </c>
      <c r="K484" s="14">
        <f aca="true" t="shared" si="43" ref="K484:K515">E484/D484</f>
        <v>0.9889858700768079</v>
      </c>
      <c r="L484" s="28"/>
    </row>
    <row r="485" spans="1:12" ht="27">
      <c r="A485" s="135"/>
      <c r="B485" s="136" t="s">
        <v>564</v>
      </c>
      <c r="C485" s="96"/>
      <c r="D485" s="75">
        <f>D489+D546+D572+D580+D588+D604+D655</f>
        <v>606846.0970700001</v>
      </c>
      <c r="E485" s="75">
        <f>E489+E546+E572+E580+E588+E604+E655</f>
        <v>606059.4906400001</v>
      </c>
      <c r="F485" s="75"/>
      <c r="G485" s="75">
        <f>G489+G546+G572+G580+G588+G604+G655</f>
        <v>606059.4906400001</v>
      </c>
      <c r="H485" s="75">
        <f>H489+H546+H572+H580+H588+H604+H655</f>
        <v>600062.1576400001</v>
      </c>
      <c r="I485" s="1">
        <f t="shared" si="41"/>
        <v>-786.6064300000435</v>
      </c>
      <c r="J485" s="19">
        <f t="shared" si="42"/>
        <v>0.9987037793704236</v>
      </c>
      <c r="K485" s="19">
        <f t="shared" si="43"/>
        <v>0.9987037793704236</v>
      </c>
      <c r="L485" s="26"/>
    </row>
    <row r="486" spans="1:12" ht="27">
      <c r="A486" s="135"/>
      <c r="B486" s="136" t="s">
        <v>565</v>
      </c>
      <c r="C486" s="96"/>
      <c r="D486" s="75">
        <f>D490+D547+D605</f>
        <v>1273452.51533</v>
      </c>
      <c r="E486" s="75">
        <f>E490+E547+E605</f>
        <v>1252040.8347700003</v>
      </c>
      <c r="F486" s="75"/>
      <c r="G486" s="75">
        <f>G490+G547+G605</f>
        <v>1252040.8347700003</v>
      </c>
      <c r="H486" s="75">
        <f>H490+H547+H605</f>
        <v>1245564.1417700003</v>
      </c>
      <c r="I486" s="1">
        <f t="shared" si="41"/>
        <v>-21411.680559999775</v>
      </c>
      <c r="J486" s="19">
        <f t="shared" si="42"/>
        <v>0.9831861178157466</v>
      </c>
      <c r="K486" s="19">
        <f t="shared" si="43"/>
        <v>0.9831861178157466</v>
      </c>
      <c r="L486" s="26"/>
    </row>
    <row r="487" spans="1:12" ht="27">
      <c r="A487" s="135"/>
      <c r="B487" s="136" t="s">
        <v>501</v>
      </c>
      <c r="C487" s="96"/>
      <c r="D487" s="75">
        <f>D491+D548</f>
        <v>147133.23700000002</v>
      </c>
      <c r="E487" s="75">
        <f>E491+E548</f>
        <v>147133.23700000002</v>
      </c>
      <c r="F487" s="75"/>
      <c r="G487" s="75">
        <f>G491+G548</f>
        <v>147133.23700000002</v>
      </c>
      <c r="H487" s="75">
        <f>H491+H548</f>
        <v>147133.23700000002</v>
      </c>
      <c r="I487" s="1">
        <f t="shared" si="41"/>
        <v>0</v>
      </c>
      <c r="J487" s="19">
        <f t="shared" si="42"/>
        <v>1</v>
      </c>
      <c r="K487" s="19">
        <f t="shared" si="43"/>
        <v>1</v>
      </c>
      <c r="L487" s="26"/>
    </row>
    <row r="488" spans="1:12" ht="40.5">
      <c r="A488" s="137" t="s">
        <v>82</v>
      </c>
      <c r="B488" s="138" t="s">
        <v>583</v>
      </c>
      <c r="C488" s="97"/>
      <c r="D488" s="22">
        <f>D492+D495+D497+D499+D501+D503+D505+D507+D509+D511+D513+D515+D517+D519+D521+D523+D526+D528+D530+D532+D534+D536+D538+D540</f>
        <v>1893475.73583</v>
      </c>
      <c r="E488" s="22">
        <f>E492+E495+E497+E499+E501+E503+E505+E507+E509+E511+E513+E515+E517+E519+E521+E523+E526+E528+E530+E532+E534+E536+E538+E540</f>
        <v>1875124.45427</v>
      </c>
      <c r="F488" s="22"/>
      <c r="G488" s="22">
        <f>G492+G495+G497+G499+G501+G503+G505+G507+G509+G511+G513+G515+G517+G519+G521+G523+G526+G528+G530+G532+G534+G536+G538+G540</f>
        <v>1875124.45427</v>
      </c>
      <c r="H488" s="22">
        <f>H492+H495+H497+H499+H501+H503+H505+H507+H509+H511+H513+H515+H517+H519+H521+H523+H526+H528+H530+H532+H534+H536+H538+H540</f>
        <v>1875124.45427</v>
      </c>
      <c r="I488" s="3">
        <f t="shared" si="41"/>
        <v>-18351.2815599998</v>
      </c>
      <c r="J488" s="20">
        <f t="shared" si="42"/>
        <v>0.9903081506603223</v>
      </c>
      <c r="K488" s="20">
        <f t="shared" si="43"/>
        <v>0.9903081506603223</v>
      </c>
      <c r="L488" s="71"/>
    </row>
    <row r="489" spans="1:12" ht="27">
      <c r="A489" s="135"/>
      <c r="B489" s="139" t="s">
        <v>564</v>
      </c>
      <c r="C489" s="98"/>
      <c r="D489" s="24">
        <f>D493+D504+D506+D516+D518+D520+D522+D525+D527+D529+D535+D541+D544</f>
        <v>525032.98265</v>
      </c>
      <c r="E489" s="24">
        <f>E493+E504+E506+E516+E518+E520+E522+E525+E527+E529+E535+E541+E544</f>
        <v>524712.97216</v>
      </c>
      <c r="F489" s="24"/>
      <c r="G489" s="24">
        <f>G493+G504+G506+G516+G518+G520+G522+G525+G527+G529+G535+G541+G544</f>
        <v>524712.97216</v>
      </c>
      <c r="H489" s="24">
        <f>H493+H504+H506+H516+H518+H520+H522+H525+H527+H529+H535+H541</f>
        <v>518715.63915999996</v>
      </c>
      <c r="I489" s="2">
        <f t="shared" si="41"/>
        <v>-320.0104900000151</v>
      </c>
      <c r="J489" s="6">
        <f t="shared" si="42"/>
        <v>0.9993904945011552</v>
      </c>
      <c r="K489" s="6">
        <f t="shared" si="43"/>
        <v>0.9993904945011552</v>
      </c>
      <c r="L489" s="26"/>
    </row>
    <row r="490" spans="1:12" ht="27">
      <c r="A490" s="135"/>
      <c r="B490" s="139" t="s">
        <v>565</v>
      </c>
      <c r="C490" s="98"/>
      <c r="D490" s="24">
        <f>D496+D498+D500+D502+D508+D510+D512+D514+D524+D531+D533+D537+D539+D543</f>
        <v>1239554.37418</v>
      </c>
      <c r="E490" s="24">
        <f>E496+E498+E500+E502+E508+E510+E512+E514+E524+E531+E533+E537+E539+E543</f>
        <v>1221523.1031100003</v>
      </c>
      <c r="F490" s="24"/>
      <c r="G490" s="24">
        <f>G496+G498+G500+G502+G508+G510+G512+G514+G524+G531+G533+G537+G539+G543</f>
        <v>1221523.1031100003</v>
      </c>
      <c r="H490" s="24">
        <f>H496+H498+H500+H502+H508+H510+H512+H514+H524+H531+H533+H537+H539</f>
        <v>1215525.7701100002</v>
      </c>
      <c r="I490" s="2">
        <f t="shared" si="41"/>
        <v>-18031.271069999784</v>
      </c>
      <c r="J490" s="6">
        <f t="shared" si="42"/>
        <v>0.9854534246777774</v>
      </c>
      <c r="K490" s="6">
        <f t="shared" si="43"/>
        <v>0.9854534246777774</v>
      </c>
      <c r="L490" s="26"/>
    </row>
    <row r="491" spans="1:12" ht="27">
      <c r="A491" s="135"/>
      <c r="B491" s="139" t="s">
        <v>501</v>
      </c>
      <c r="C491" s="98"/>
      <c r="D491" s="24">
        <f>D494</f>
        <v>140883.045</v>
      </c>
      <c r="E491" s="24">
        <f>E494</f>
        <v>140883.045</v>
      </c>
      <c r="F491" s="24"/>
      <c r="G491" s="24">
        <f>G494</f>
        <v>140883.045</v>
      </c>
      <c r="H491" s="24">
        <f>H494</f>
        <v>140883.045</v>
      </c>
      <c r="I491" s="2">
        <f t="shared" si="41"/>
        <v>0</v>
      </c>
      <c r="J491" s="6">
        <f t="shared" si="42"/>
        <v>1</v>
      </c>
      <c r="K491" s="6">
        <f t="shared" si="43"/>
        <v>1</v>
      </c>
      <c r="L491" s="26"/>
    </row>
    <row r="492" spans="1:12" ht="101.25">
      <c r="A492" s="135"/>
      <c r="B492" s="140" t="s">
        <v>363</v>
      </c>
      <c r="C492" s="99"/>
      <c r="D492" s="24">
        <f>D493+D494</f>
        <v>402576.02647000004</v>
      </c>
      <c r="E492" s="24">
        <f>E493+E494</f>
        <v>402576.02647000004</v>
      </c>
      <c r="F492" s="24"/>
      <c r="G492" s="24">
        <f>G493+G494</f>
        <v>402576.02647000004</v>
      </c>
      <c r="H492" s="24">
        <f>H493+H494</f>
        <v>402576.02647000004</v>
      </c>
      <c r="I492" s="2">
        <f t="shared" si="41"/>
        <v>0</v>
      </c>
      <c r="J492" s="6">
        <f t="shared" si="42"/>
        <v>1</v>
      </c>
      <c r="K492" s="6">
        <f t="shared" si="43"/>
        <v>1</v>
      </c>
      <c r="L492" s="26"/>
    </row>
    <row r="493" spans="1:12" ht="27">
      <c r="A493" s="135"/>
      <c r="B493" s="139" t="s">
        <v>500</v>
      </c>
      <c r="C493" s="98"/>
      <c r="D493" s="24">
        <v>261692.98147</v>
      </c>
      <c r="E493" s="24">
        <v>261692.98147</v>
      </c>
      <c r="F493" s="24"/>
      <c r="G493" s="24">
        <v>261692.98147</v>
      </c>
      <c r="H493" s="24">
        <f>G493</f>
        <v>261692.98147</v>
      </c>
      <c r="I493" s="2">
        <f t="shared" si="41"/>
        <v>0</v>
      </c>
      <c r="J493" s="6">
        <f t="shared" si="42"/>
        <v>1</v>
      </c>
      <c r="K493" s="6">
        <f t="shared" si="43"/>
        <v>1</v>
      </c>
      <c r="L493" s="26"/>
    </row>
    <row r="494" spans="1:12" ht="27">
      <c r="A494" s="135"/>
      <c r="B494" s="139" t="s">
        <v>501</v>
      </c>
      <c r="C494" s="98"/>
      <c r="D494" s="24">
        <v>140883.045</v>
      </c>
      <c r="E494" s="24">
        <v>140883.045</v>
      </c>
      <c r="F494" s="24"/>
      <c r="G494" s="24">
        <v>140883.045</v>
      </c>
      <c r="H494" s="24">
        <f>G494</f>
        <v>140883.045</v>
      </c>
      <c r="I494" s="2">
        <f t="shared" si="41"/>
        <v>0</v>
      </c>
      <c r="J494" s="6">
        <f t="shared" si="42"/>
        <v>1</v>
      </c>
      <c r="K494" s="6">
        <f t="shared" si="43"/>
        <v>1</v>
      </c>
      <c r="L494" s="26"/>
    </row>
    <row r="495" spans="1:12" ht="162">
      <c r="A495" s="135"/>
      <c r="B495" s="140" t="s">
        <v>83</v>
      </c>
      <c r="C495" s="99"/>
      <c r="D495" s="24">
        <f>D496</f>
        <v>438124.4</v>
      </c>
      <c r="E495" s="24">
        <f>E496</f>
        <v>438124.4</v>
      </c>
      <c r="F495" s="24"/>
      <c r="G495" s="24">
        <f>G496</f>
        <v>438124.4</v>
      </c>
      <c r="H495" s="24">
        <f>H496</f>
        <v>438124.4</v>
      </c>
      <c r="I495" s="2">
        <f t="shared" si="41"/>
        <v>0</v>
      </c>
      <c r="J495" s="6">
        <f t="shared" si="42"/>
        <v>1</v>
      </c>
      <c r="K495" s="6">
        <f t="shared" si="43"/>
        <v>1</v>
      </c>
      <c r="L495" s="26"/>
    </row>
    <row r="496" spans="1:12" ht="27">
      <c r="A496" s="135"/>
      <c r="B496" s="139" t="s">
        <v>375</v>
      </c>
      <c r="C496" s="98"/>
      <c r="D496" s="18">
        <v>438124.4</v>
      </c>
      <c r="E496" s="18">
        <v>438124.4</v>
      </c>
      <c r="F496" s="18"/>
      <c r="G496" s="18">
        <v>438124.4</v>
      </c>
      <c r="H496" s="18">
        <f>G496</f>
        <v>438124.4</v>
      </c>
      <c r="I496" s="2">
        <f t="shared" si="41"/>
        <v>0</v>
      </c>
      <c r="J496" s="6">
        <f t="shared" si="42"/>
        <v>1</v>
      </c>
      <c r="K496" s="6">
        <f t="shared" si="43"/>
        <v>1</v>
      </c>
      <c r="L496" s="26"/>
    </row>
    <row r="497" spans="1:12" ht="162">
      <c r="A497" s="135"/>
      <c r="B497" s="140" t="s">
        <v>299</v>
      </c>
      <c r="C497" s="99"/>
      <c r="D497" s="24">
        <f>D498</f>
        <v>6515</v>
      </c>
      <c r="E497" s="24">
        <f>E498</f>
        <v>6515</v>
      </c>
      <c r="F497" s="24"/>
      <c r="G497" s="24">
        <f>G498</f>
        <v>6515</v>
      </c>
      <c r="H497" s="24">
        <f>H498</f>
        <v>6515</v>
      </c>
      <c r="I497" s="2">
        <f t="shared" si="41"/>
        <v>0</v>
      </c>
      <c r="J497" s="6">
        <f t="shared" si="42"/>
        <v>1</v>
      </c>
      <c r="K497" s="6">
        <f t="shared" si="43"/>
        <v>1</v>
      </c>
      <c r="L497" s="26"/>
    </row>
    <row r="498" spans="1:12" ht="27">
      <c r="A498" s="135"/>
      <c r="B498" s="139" t="s">
        <v>375</v>
      </c>
      <c r="C498" s="98"/>
      <c r="D498" s="18">
        <v>6515</v>
      </c>
      <c r="E498" s="18">
        <v>6515</v>
      </c>
      <c r="F498" s="18"/>
      <c r="G498" s="18">
        <v>6515</v>
      </c>
      <c r="H498" s="18">
        <f>G498</f>
        <v>6515</v>
      </c>
      <c r="I498" s="2">
        <f t="shared" si="41"/>
        <v>0</v>
      </c>
      <c r="J498" s="6">
        <f t="shared" si="42"/>
        <v>1</v>
      </c>
      <c r="K498" s="6">
        <f t="shared" si="43"/>
        <v>1</v>
      </c>
      <c r="L498" s="26"/>
    </row>
    <row r="499" spans="1:12" ht="243">
      <c r="A499" s="135"/>
      <c r="B499" s="140" t="s">
        <v>456</v>
      </c>
      <c r="C499" s="99"/>
      <c r="D499" s="24">
        <f>D500</f>
        <v>85537.6</v>
      </c>
      <c r="E499" s="24">
        <f>E500</f>
        <v>85537.6</v>
      </c>
      <c r="F499" s="24"/>
      <c r="G499" s="24">
        <f>G500</f>
        <v>85537.6</v>
      </c>
      <c r="H499" s="24">
        <f>H500</f>
        <v>85537.6</v>
      </c>
      <c r="I499" s="2">
        <f t="shared" si="41"/>
        <v>0</v>
      </c>
      <c r="J499" s="6">
        <f t="shared" si="42"/>
        <v>1</v>
      </c>
      <c r="K499" s="6">
        <f t="shared" si="43"/>
        <v>1</v>
      </c>
      <c r="L499" s="26"/>
    </row>
    <row r="500" spans="1:12" ht="27">
      <c r="A500" s="135"/>
      <c r="B500" s="139" t="s">
        <v>375</v>
      </c>
      <c r="C500" s="98"/>
      <c r="D500" s="18">
        <v>85537.6</v>
      </c>
      <c r="E500" s="18">
        <v>85537.6</v>
      </c>
      <c r="F500" s="18"/>
      <c r="G500" s="18">
        <v>85537.6</v>
      </c>
      <c r="H500" s="18">
        <f>G500</f>
        <v>85537.6</v>
      </c>
      <c r="I500" s="2">
        <f t="shared" si="41"/>
        <v>0</v>
      </c>
      <c r="J500" s="6">
        <f t="shared" si="42"/>
        <v>1</v>
      </c>
      <c r="K500" s="6">
        <f t="shared" si="43"/>
        <v>1</v>
      </c>
      <c r="L500" s="26"/>
    </row>
    <row r="501" spans="1:12" ht="243">
      <c r="A501" s="135"/>
      <c r="B501" s="140" t="s">
        <v>300</v>
      </c>
      <c r="C501" s="99"/>
      <c r="D501" s="24">
        <f>D502</f>
        <v>1190</v>
      </c>
      <c r="E501" s="24">
        <f>E502</f>
        <v>1190</v>
      </c>
      <c r="F501" s="24"/>
      <c r="G501" s="24">
        <f>G502</f>
        <v>1190</v>
      </c>
      <c r="H501" s="24">
        <f>H502</f>
        <v>1190</v>
      </c>
      <c r="I501" s="2">
        <f t="shared" si="41"/>
        <v>0</v>
      </c>
      <c r="J501" s="6">
        <f t="shared" si="42"/>
        <v>1</v>
      </c>
      <c r="K501" s="6">
        <f t="shared" si="43"/>
        <v>1</v>
      </c>
      <c r="L501" s="26"/>
    </row>
    <row r="502" spans="1:12" ht="27">
      <c r="A502" s="135"/>
      <c r="B502" s="139" t="s">
        <v>375</v>
      </c>
      <c r="C502" s="98"/>
      <c r="D502" s="18">
        <v>1190</v>
      </c>
      <c r="E502" s="18">
        <v>1190</v>
      </c>
      <c r="F502" s="18"/>
      <c r="G502" s="18">
        <v>1190</v>
      </c>
      <c r="H502" s="18">
        <f>G502</f>
        <v>1190</v>
      </c>
      <c r="I502" s="2">
        <f t="shared" si="41"/>
        <v>0</v>
      </c>
      <c r="J502" s="6">
        <f t="shared" si="42"/>
        <v>1</v>
      </c>
      <c r="K502" s="6">
        <f t="shared" si="43"/>
        <v>1</v>
      </c>
      <c r="L502" s="26"/>
    </row>
    <row r="503" spans="1:12" ht="40.5">
      <c r="A503" s="135"/>
      <c r="B503" s="140" t="s">
        <v>198</v>
      </c>
      <c r="C503" s="99"/>
      <c r="D503" s="24">
        <f>D504</f>
        <v>2422.70936</v>
      </c>
      <c r="E503" s="24">
        <f>E504</f>
        <v>2298.89649</v>
      </c>
      <c r="F503" s="24"/>
      <c r="G503" s="24">
        <f>G504</f>
        <v>2298.89649</v>
      </c>
      <c r="H503" s="24">
        <f>H504</f>
        <v>2298.89649</v>
      </c>
      <c r="I503" s="2">
        <f t="shared" si="41"/>
        <v>-123.81286999999975</v>
      </c>
      <c r="J503" s="6">
        <f t="shared" si="42"/>
        <v>0.9488948728047182</v>
      </c>
      <c r="K503" s="6">
        <f t="shared" si="43"/>
        <v>0.9488948728047182</v>
      </c>
      <c r="L503" s="26"/>
    </row>
    <row r="504" spans="1:12" ht="27">
      <c r="A504" s="135"/>
      <c r="B504" s="139" t="s">
        <v>500</v>
      </c>
      <c r="C504" s="98"/>
      <c r="D504" s="18">
        <v>2422.70936</v>
      </c>
      <c r="E504" s="18">
        <v>2298.89649</v>
      </c>
      <c r="F504" s="18"/>
      <c r="G504" s="18">
        <v>2298.89649</v>
      </c>
      <c r="H504" s="18">
        <f>G504</f>
        <v>2298.89649</v>
      </c>
      <c r="I504" s="2">
        <f t="shared" si="41"/>
        <v>-123.81286999999975</v>
      </c>
      <c r="J504" s="6">
        <f t="shared" si="42"/>
        <v>0.9488948728047182</v>
      </c>
      <c r="K504" s="6">
        <f t="shared" si="43"/>
        <v>0.9488948728047182</v>
      </c>
      <c r="L504" s="26"/>
    </row>
    <row r="505" spans="1:12" ht="81">
      <c r="A505" s="135"/>
      <c r="B505" s="140" t="s">
        <v>197</v>
      </c>
      <c r="C505" s="99"/>
      <c r="D505" s="24">
        <f>D506</f>
        <v>166695.77839</v>
      </c>
      <c r="E505" s="24">
        <f>E506</f>
        <v>166695.77839</v>
      </c>
      <c r="F505" s="24"/>
      <c r="G505" s="24">
        <f>G506</f>
        <v>166695.77839</v>
      </c>
      <c r="H505" s="24">
        <f>H506</f>
        <v>166695.77839</v>
      </c>
      <c r="I505" s="2">
        <f t="shared" si="41"/>
        <v>0</v>
      </c>
      <c r="J505" s="6">
        <f t="shared" si="42"/>
        <v>1</v>
      </c>
      <c r="K505" s="6">
        <f t="shared" si="43"/>
        <v>1</v>
      </c>
      <c r="L505" s="26"/>
    </row>
    <row r="506" spans="1:12" ht="27">
      <c r="A506" s="135"/>
      <c r="B506" s="139" t="s">
        <v>500</v>
      </c>
      <c r="C506" s="98"/>
      <c r="D506" s="18">
        <v>166695.77839</v>
      </c>
      <c r="E506" s="18">
        <v>166695.77839</v>
      </c>
      <c r="F506" s="18"/>
      <c r="G506" s="18">
        <v>166695.77839</v>
      </c>
      <c r="H506" s="18">
        <f>G506</f>
        <v>166695.77839</v>
      </c>
      <c r="I506" s="2">
        <f t="shared" si="41"/>
        <v>0</v>
      </c>
      <c r="J506" s="6">
        <f t="shared" si="42"/>
        <v>1</v>
      </c>
      <c r="K506" s="6">
        <f t="shared" si="43"/>
        <v>1</v>
      </c>
      <c r="L506" s="26"/>
    </row>
    <row r="507" spans="1:12" ht="243">
      <c r="A507" s="135"/>
      <c r="B507" s="140" t="s">
        <v>301</v>
      </c>
      <c r="C507" s="99"/>
      <c r="D507" s="24">
        <f>D508</f>
        <v>527944.2</v>
      </c>
      <c r="E507" s="24">
        <f>E508</f>
        <v>527944.2</v>
      </c>
      <c r="F507" s="24"/>
      <c r="G507" s="24">
        <f>G508</f>
        <v>527944.2</v>
      </c>
      <c r="H507" s="24">
        <f>H508</f>
        <v>527944.2</v>
      </c>
      <c r="I507" s="2">
        <f t="shared" si="41"/>
        <v>0</v>
      </c>
      <c r="J507" s="6">
        <f t="shared" si="42"/>
        <v>1</v>
      </c>
      <c r="K507" s="6">
        <f t="shared" si="43"/>
        <v>1</v>
      </c>
      <c r="L507" s="26"/>
    </row>
    <row r="508" spans="1:12" ht="27">
      <c r="A508" s="135"/>
      <c r="B508" s="139" t="s">
        <v>375</v>
      </c>
      <c r="C508" s="98"/>
      <c r="D508" s="18">
        <v>527944.2</v>
      </c>
      <c r="E508" s="18">
        <v>527944.2</v>
      </c>
      <c r="F508" s="18"/>
      <c r="G508" s="18">
        <v>527944.2</v>
      </c>
      <c r="H508" s="18">
        <f>G508</f>
        <v>527944.2</v>
      </c>
      <c r="I508" s="2">
        <f t="shared" si="41"/>
        <v>0</v>
      </c>
      <c r="J508" s="6">
        <f t="shared" si="42"/>
        <v>1</v>
      </c>
      <c r="K508" s="6">
        <f t="shared" si="43"/>
        <v>1</v>
      </c>
      <c r="L508" s="26"/>
    </row>
    <row r="509" spans="1:12" ht="264.75" customHeight="1">
      <c r="A509" s="135"/>
      <c r="B509" s="140" t="s">
        <v>221</v>
      </c>
      <c r="C509" s="99"/>
      <c r="D509" s="24">
        <f>D510</f>
        <v>32897</v>
      </c>
      <c r="E509" s="24">
        <f>E510</f>
        <v>32897</v>
      </c>
      <c r="F509" s="24"/>
      <c r="G509" s="24">
        <f>G510</f>
        <v>32897</v>
      </c>
      <c r="H509" s="24">
        <f>H510</f>
        <v>32897</v>
      </c>
      <c r="I509" s="2">
        <f t="shared" si="41"/>
        <v>0</v>
      </c>
      <c r="J509" s="6">
        <f t="shared" si="42"/>
        <v>1</v>
      </c>
      <c r="K509" s="6">
        <f t="shared" si="43"/>
        <v>1</v>
      </c>
      <c r="L509" s="26"/>
    </row>
    <row r="510" spans="1:12" ht="27">
      <c r="A510" s="135"/>
      <c r="B510" s="139" t="s">
        <v>375</v>
      </c>
      <c r="C510" s="98"/>
      <c r="D510" s="18">
        <v>32897</v>
      </c>
      <c r="E510" s="18">
        <v>32897</v>
      </c>
      <c r="F510" s="18"/>
      <c r="G510" s="18">
        <v>32897</v>
      </c>
      <c r="H510" s="18">
        <f>G510</f>
        <v>32897</v>
      </c>
      <c r="I510" s="2">
        <f t="shared" si="41"/>
        <v>0</v>
      </c>
      <c r="J510" s="6">
        <f t="shared" si="42"/>
        <v>1</v>
      </c>
      <c r="K510" s="6">
        <f t="shared" si="43"/>
        <v>1</v>
      </c>
      <c r="L510" s="26"/>
    </row>
    <row r="511" spans="1:12" ht="60.75">
      <c r="A511" s="135"/>
      <c r="B511" s="140" t="s">
        <v>199</v>
      </c>
      <c r="C511" s="99"/>
      <c r="D511" s="24">
        <f>D512</f>
        <v>57591.94835</v>
      </c>
      <c r="E511" s="24">
        <f>E512</f>
        <v>50462.06047</v>
      </c>
      <c r="F511" s="24"/>
      <c r="G511" s="24">
        <f>G512</f>
        <v>50462.06047</v>
      </c>
      <c r="H511" s="24">
        <f>H512</f>
        <v>50462.06047</v>
      </c>
      <c r="I511" s="2">
        <f t="shared" si="41"/>
        <v>-7129.887880000002</v>
      </c>
      <c r="J511" s="6">
        <f t="shared" si="42"/>
        <v>0.8761999188381339</v>
      </c>
      <c r="K511" s="6">
        <f t="shared" si="43"/>
        <v>0.8761999188381339</v>
      </c>
      <c r="L511" s="26"/>
    </row>
    <row r="512" spans="1:12" ht="27">
      <c r="A512" s="135"/>
      <c r="B512" s="139" t="s">
        <v>375</v>
      </c>
      <c r="C512" s="98"/>
      <c r="D512" s="18">
        <v>57591.94835</v>
      </c>
      <c r="E512" s="18">
        <v>50462.06047</v>
      </c>
      <c r="F512" s="18"/>
      <c r="G512" s="18">
        <v>50462.06047</v>
      </c>
      <c r="H512" s="18">
        <f>G512</f>
        <v>50462.06047</v>
      </c>
      <c r="I512" s="2">
        <f t="shared" si="41"/>
        <v>-7129.887880000002</v>
      </c>
      <c r="J512" s="6">
        <f t="shared" si="42"/>
        <v>0.8761999188381339</v>
      </c>
      <c r="K512" s="6">
        <f t="shared" si="43"/>
        <v>0.8761999188381339</v>
      </c>
      <c r="L512" s="26"/>
    </row>
    <row r="513" spans="1:12" ht="182.25">
      <c r="A513" s="135"/>
      <c r="B513" s="140" t="s">
        <v>637</v>
      </c>
      <c r="C513" s="99"/>
      <c r="D513" s="24">
        <f>D514</f>
        <v>355.1</v>
      </c>
      <c r="E513" s="24">
        <f>E514</f>
        <v>351.21595</v>
      </c>
      <c r="F513" s="24"/>
      <c r="G513" s="24">
        <f>G514</f>
        <v>351.21595</v>
      </c>
      <c r="H513" s="24">
        <f>H514</f>
        <v>351.21595</v>
      </c>
      <c r="I513" s="2">
        <f t="shared" si="41"/>
        <v>-3.884050000000002</v>
      </c>
      <c r="J513" s="6">
        <f t="shared" si="42"/>
        <v>0.9890620951844551</v>
      </c>
      <c r="K513" s="6">
        <f t="shared" si="43"/>
        <v>0.9890620951844551</v>
      </c>
      <c r="L513" s="26"/>
    </row>
    <row r="514" spans="1:12" ht="27">
      <c r="A514" s="135"/>
      <c r="B514" s="139" t="s">
        <v>375</v>
      </c>
      <c r="C514" s="98"/>
      <c r="D514" s="18">
        <v>355.1</v>
      </c>
      <c r="E514" s="18">
        <v>351.21595</v>
      </c>
      <c r="F514" s="18"/>
      <c r="G514" s="18">
        <v>351.21595</v>
      </c>
      <c r="H514" s="18">
        <f>G514</f>
        <v>351.21595</v>
      </c>
      <c r="I514" s="2">
        <f t="shared" si="41"/>
        <v>-3.884050000000002</v>
      </c>
      <c r="J514" s="6">
        <f t="shared" si="42"/>
        <v>0.9890620951844551</v>
      </c>
      <c r="K514" s="6">
        <f t="shared" si="43"/>
        <v>0.9890620951844551</v>
      </c>
      <c r="L514" s="26"/>
    </row>
    <row r="515" spans="1:12" ht="60.75">
      <c r="A515" s="135"/>
      <c r="B515" s="140" t="s">
        <v>638</v>
      </c>
      <c r="C515" s="99"/>
      <c r="D515" s="24">
        <f>D516</f>
        <v>320</v>
      </c>
      <c r="E515" s="24">
        <f>E516</f>
        <v>319.2</v>
      </c>
      <c r="F515" s="24"/>
      <c r="G515" s="24">
        <f>G516</f>
        <v>319.2</v>
      </c>
      <c r="H515" s="24">
        <f>H516</f>
        <v>319.2</v>
      </c>
      <c r="I515" s="2">
        <f t="shared" si="41"/>
        <v>-0.8000000000000114</v>
      </c>
      <c r="J515" s="6">
        <f t="shared" si="42"/>
        <v>0.9974999999999999</v>
      </c>
      <c r="K515" s="6">
        <f t="shared" si="43"/>
        <v>0.9974999999999999</v>
      </c>
      <c r="L515" s="26"/>
    </row>
    <row r="516" spans="1:12" ht="27">
      <c r="A516" s="135"/>
      <c r="B516" s="139" t="s">
        <v>500</v>
      </c>
      <c r="C516" s="98"/>
      <c r="D516" s="18">
        <v>320</v>
      </c>
      <c r="E516" s="18">
        <v>319.2</v>
      </c>
      <c r="F516" s="18"/>
      <c r="G516" s="18">
        <v>319.2</v>
      </c>
      <c r="H516" s="18">
        <f>G516</f>
        <v>319.2</v>
      </c>
      <c r="I516" s="2">
        <f t="shared" si="41"/>
        <v>-0.8000000000000114</v>
      </c>
      <c r="J516" s="6">
        <f aca="true" t="shared" si="44" ref="J516:J547">G516/D516</f>
        <v>0.9974999999999999</v>
      </c>
      <c r="K516" s="6">
        <f aca="true" t="shared" si="45" ref="K516:K547">E516/D516</f>
        <v>0.9974999999999999</v>
      </c>
      <c r="L516" s="26"/>
    </row>
    <row r="517" spans="1:12" ht="105.75" customHeight="1">
      <c r="A517" s="135"/>
      <c r="B517" s="140" t="s">
        <v>639</v>
      </c>
      <c r="C517" s="99"/>
      <c r="D517" s="24">
        <f>D518</f>
        <v>30738.517</v>
      </c>
      <c r="E517" s="24">
        <f>E518</f>
        <v>30738.517</v>
      </c>
      <c r="F517" s="24"/>
      <c r="G517" s="24">
        <f>G518</f>
        <v>30738.517</v>
      </c>
      <c r="H517" s="24">
        <f>H518</f>
        <v>30738.517</v>
      </c>
      <c r="I517" s="2">
        <f t="shared" si="41"/>
        <v>0</v>
      </c>
      <c r="J517" s="6">
        <f t="shared" si="44"/>
        <v>1</v>
      </c>
      <c r="K517" s="6">
        <f t="shared" si="45"/>
        <v>1</v>
      </c>
      <c r="L517" s="26"/>
    </row>
    <row r="518" spans="1:12" ht="27">
      <c r="A518" s="135"/>
      <c r="B518" s="139" t="s">
        <v>500</v>
      </c>
      <c r="C518" s="98"/>
      <c r="D518" s="18">
        <v>30738.517</v>
      </c>
      <c r="E518" s="18">
        <v>30738.517</v>
      </c>
      <c r="F518" s="18"/>
      <c r="G518" s="18">
        <v>30738.517</v>
      </c>
      <c r="H518" s="18">
        <f>G518</f>
        <v>30738.517</v>
      </c>
      <c r="I518" s="2">
        <f t="shared" si="41"/>
        <v>0</v>
      </c>
      <c r="J518" s="6">
        <f t="shared" si="44"/>
        <v>1</v>
      </c>
      <c r="K518" s="6">
        <f t="shared" si="45"/>
        <v>1</v>
      </c>
      <c r="L518" s="26"/>
    </row>
    <row r="519" spans="1:12" ht="60.75" customHeight="1">
      <c r="A519" s="135"/>
      <c r="B519" s="140" t="s">
        <v>640</v>
      </c>
      <c r="C519" s="99"/>
      <c r="D519" s="24">
        <f>D520</f>
        <v>767.175</v>
      </c>
      <c r="E519" s="24">
        <f>E520</f>
        <v>767.175</v>
      </c>
      <c r="F519" s="24"/>
      <c r="G519" s="24">
        <f>G520</f>
        <v>767.175</v>
      </c>
      <c r="H519" s="24">
        <f>H520</f>
        <v>767.175</v>
      </c>
      <c r="I519" s="2">
        <f t="shared" si="41"/>
        <v>0</v>
      </c>
      <c r="J519" s="6">
        <f t="shared" si="44"/>
        <v>1</v>
      </c>
      <c r="K519" s="6">
        <f t="shared" si="45"/>
        <v>1</v>
      </c>
      <c r="L519" s="26"/>
    </row>
    <row r="520" spans="1:12" ht="27">
      <c r="A520" s="135"/>
      <c r="B520" s="139" t="s">
        <v>500</v>
      </c>
      <c r="C520" s="98"/>
      <c r="D520" s="18">
        <v>767.175</v>
      </c>
      <c r="E520" s="18">
        <v>767.175</v>
      </c>
      <c r="F520" s="18"/>
      <c r="G520" s="18">
        <v>767.175</v>
      </c>
      <c r="H520" s="18">
        <f>G520</f>
        <v>767.175</v>
      </c>
      <c r="I520" s="2">
        <f t="shared" si="41"/>
        <v>0</v>
      </c>
      <c r="J520" s="6">
        <f t="shared" si="44"/>
        <v>1</v>
      </c>
      <c r="K520" s="6">
        <f t="shared" si="45"/>
        <v>1</v>
      </c>
      <c r="L520" s="26"/>
    </row>
    <row r="521" spans="1:12" ht="86.25" customHeight="1">
      <c r="A521" s="135"/>
      <c r="B521" s="140" t="s">
        <v>310</v>
      </c>
      <c r="C521" s="99"/>
      <c r="D521" s="24">
        <f>D522</f>
        <v>29007.87469</v>
      </c>
      <c r="E521" s="24">
        <f>E522</f>
        <v>28812.47787</v>
      </c>
      <c r="F521" s="24"/>
      <c r="G521" s="24">
        <f>G522</f>
        <v>28812.47787</v>
      </c>
      <c r="H521" s="24">
        <f>H522</f>
        <v>28812.47787</v>
      </c>
      <c r="I521" s="2">
        <f t="shared" si="41"/>
        <v>-195.39682000000175</v>
      </c>
      <c r="J521" s="6">
        <f t="shared" si="44"/>
        <v>0.9932640077190018</v>
      </c>
      <c r="K521" s="6">
        <f t="shared" si="45"/>
        <v>0.9932640077190018</v>
      </c>
      <c r="L521" s="26"/>
    </row>
    <row r="522" spans="1:12" ht="27">
      <c r="A522" s="135"/>
      <c r="B522" s="139" t="s">
        <v>500</v>
      </c>
      <c r="C522" s="98"/>
      <c r="D522" s="18">
        <v>29007.87469</v>
      </c>
      <c r="E522" s="18">
        <v>28812.47787</v>
      </c>
      <c r="F522" s="18"/>
      <c r="G522" s="18">
        <v>28812.47787</v>
      </c>
      <c r="H522" s="18">
        <f>G522</f>
        <v>28812.47787</v>
      </c>
      <c r="I522" s="2">
        <f t="shared" si="41"/>
        <v>-195.39682000000175</v>
      </c>
      <c r="J522" s="6">
        <f t="shared" si="44"/>
        <v>0.9932640077190018</v>
      </c>
      <c r="K522" s="6">
        <f t="shared" si="45"/>
        <v>0.9932640077190018</v>
      </c>
      <c r="L522" s="26"/>
    </row>
    <row r="523" spans="1:12" ht="101.25">
      <c r="A523" s="135"/>
      <c r="B523" s="140" t="s">
        <v>655</v>
      </c>
      <c r="C523" s="99"/>
      <c r="D523" s="24">
        <f>D524+D525</f>
        <v>3806.3784</v>
      </c>
      <c r="E523" s="24">
        <f>E524+E525</f>
        <v>3806.3784</v>
      </c>
      <c r="F523" s="24"/>
      <c r="G523" s="24">
        <f>G524+G525</f>
        <v>3806.3784</v>
      </c>
      <c r="H523" s="24">
        <f>H524+H525</f>
        <v>3806.3784</v>
      </c>
      <c r="I523" s="2">
        <f t="shared" si="41"/>
        <v>0</v>
      </c>
      <c r="J523" s="6">
        <f t="shared" si="44"/>
        <v>1</v>
      </c>
      <c r="K523" s="6">
        <f t="shared" si="45"/>
        <v>1</v>
      </c>
      <c r="L523" s="26"/>
    </row>
    <row r="524" spans="1:12" ht="27">
      <c r="A524" s="135"/>
      <c r="B524" s="139" t="s">
        <v>375</v>
      </c>
      <c r="C524" s="98"/>
      <c r="D524" s="18">
        <v>1857.4284</v>
      </c>
      <c r="E524" s="18">
        <v>1857.4284</v>
      </c>
      <c r="F524" s="18"/>
      <c r="G524" s="18">
        <v>1857.4284</v>
      </c>
      <c r="H524" s="18">
        <f>G524</f>
        <v>1857.4284</v>
      </c>
      <c r="I524" s="2">
        <f t="shared" si="41"/>
        <v>0</v>
      </c>
      <c r="J524" s="6">
        <f t="shared" si="44"/>
        <v>1</v>
      </c>
      <c r="K524" s="6">
        <f t="shared" si="45"/>
        <v>1</v>
      </c>
      <c r="L524" s="26"/>
    </row>
    <row r="525" spans="1:12" ht="27">
      <c r="A525" s="135"/>
      <c r="B525" s="139" t="s">
        <v>500</v>
      </c>
      <c r="C525" s="98"/>
      <c r="D525" s="18">
        <v>1948.95</v>
      </c>
      <c r="E525" s="18">
        <v>1948.95</v>
      </c>
      <c r="F525" s="18"/>
      <c r="G525" s="18">
        <v>1948.95</v>
      </c>
      <c r="H525" s="18">
        <f>G525</f>
        <v>1948.95</v>
      </c>
      <c r="I525" s="2">
        <f t="shared" si="41"/>
        <v>0</v>
      </c>
      <c r="J525" s="6">
        <f t="shared" si="44"/>
        <v>1</v>
      </c>
      <c r="K525" s="6">
        <f t="shared" si="45"/>
        <v>1</v>
      </c>
      <c r="L525" s="26"/>
    </row>
    <row r="526" spans="1:12" ht="60.75">
      <c r="A526" s="135"/>
      <c r="B526" s="140" t="s">
        <v>459</v>
      </c>
      <c r="C526" s="99"/>
      <c r="D526" s="24">
        <f>D527</f>
        <v>245.43</v>
      </c>
      <c r="E526" s="24">
        <f>E527</f>
        <v>245.43</v>
      </c>
      <c r="F526" s="24"/>
      <c r="G526" s="24">
        <f>G527</f>
        <v>245.43</v>
      </c>
      <c r="H526" s="24">
        <f>H527</f>
        <v>245.43</v>
      </c>
      <c r="I526" s="2">
        <f t="shared" si="41"/>
        <v>0</v>
      </c>
      <c r="J526" s="6">
        <f t="shared" si="44"/>
        <v>1</v>
      </c>
      <c r="K526" s="6">
        <f t="shared" si="45"/>
        <v>1</v>
      </c>
      <c r="L526" s="26"/>
    </row>
    <row r="527" spans="1:12" ht="27">
      <c r="A527" s="135"/>
      <c r="B527" s="139" t="s">
        <v>500</v>
      </c>
      <c r="C527" s="98"/>
      <c r="D527" s="18">
        <v>245.43</v>
      </c>
      <c r="E527" s="18">
        <v>245.43</v>
      </c>
      <c r="F527" s="18"/>
      <c r="G527" s="18">
        <v>245.43</v>
      </c>
      <c r="H527" s="18">
        <f>G527</f>
        <v>245.43</v>
      </c>
      <c r="I527" s="2">
        <f t="shared" si="41"/>
        <v>0</v>
      </c>
      <c r="J527" s="6">
        <f t="shared" si="44"/>
        <v>1</v>
      </c>
      <c r="K527" s="6">
        <f t="shared" si="45"/>
        <v>1</v>
      </c>
      <c r="L527" s="26"/>
    </row>
    <row r="528" spans="1:12" ht="81">
      <c r="A528" s="135"/>
      <c r="B528" s="140" t="s">
        <v>294</v>
      </c>
      <c r="C528" s="99"/>
      <c r="D528" s="24">
        <f>D529</f>
        <v>14254.46974</v>
      </c>
      <c r="E528" s="24">
        <f>E529</f>
        <v>14254.46974</v>
      </c>
      <c r="F528" s="24"/>
      <c r="G528" s="24">
        <f>G529</f>
        <v>14254.46974</v>
      </c>
      <c r="H528" s="24">
        <f>H529</f>
        <v>14254.46974</v>
      </c>
      <c r="I528" s="2">
        <f t="shared" si="41"/>
        <v>0</v>
      </c>
      <c r="J528" s="6">
        <f t="shared" si="44"/>
        <v>1</v>
      </c>
      <c r="K528" s="6">
        <f t="shared" si="45"/>
        <v>1</v>
      </c>
      <c r="L528" s="26"/>
    </row>
    <row r="529" spans="1:12" ht="27">
      <c r="A529" s="135"/>
      <c r="B529" s="139" t="s">
        <v>500</v>
      </c>
      <c r="C529" s="98"/>
      <c r="D529" s="18">
        <v>14254.46974</v>
      </c>
      <c r="E529" s="18">
        <v>14254.46974</v>
      </c>
      <c r="F529" s="18"/>
      <c r="G529" s="18">
        <v>14254.46974</v>
      </c>
      <c r="H529" s="18">
        <f>G529</f>
        <v>14254.46974</v>
      </c>
      <c r="I529" s="2">
        <f t="shared" si="41"/>
        <v>0</v>
      </c>
      <c r="J529" s="6">
        <f t="shared" si="44"/>
        <v>1</v>
      </c>
      <c r="K529" s="6">
        <f t="shared" si="45"/>
        <v>1</v>
      </c>
      <c r="L529" s="26"/>
    </row>
    <row r="530" spans="1:12" ht="141.75">
      <c r="A530" s="135"/>
      <c r="B530" s="140" t="s">
        <v>207</v>
      </c>
      <c r="C530" s="99"/>
      <c r="D530" s="24">
        <f>D531</f>
        <v>1857.71045</v>
      </c>
      <c r="E530" s="24">
        <f>E531</f>
        <v>1591.61573</v>
      </c>
      <c r="F530" s="24"/>
      <c r="G530" s="24">
        <f>G531</f>
        <v>1591.61573</v>
      </c>
      <c r="H530" s="24">
        <f>H531</f>
        <v>1591.61573</v>
      </c>
      <c r="I530" s="2">
        <f t="shared" si="41"/>
        <v>-266.09472000000005</v>
      </c>
      <c r="J530" s="6">
        <f t="shared" si="44"/>
        <v>0.8567620050799628</v>
      </c>
      <c r="K530" s="6">
        <f t="shared" si="45"/>
        <v>0.8567620050799628</v>
      </c>
      <c r="L530" s="26"/>
    </row>
    <row r="531" spans="1:12" ht="27">
      <c r="A531" s="135"/>
      <c r="B531" s="139" t="s">
        <v>375</v>
      </c>
      <c r="C531" s="98"/>
      <c r="D531" s="18">
        <v>1857.71045</v>
      </c>
      <c r="E531" s="18">
        <v>1591.61573</v>
      </c>
      <c r="F531" s="18"/>
      <c r="G531" s="18">
        <v>1591.61573</v>
      </c>
      <c r="H531" s="18">
        <f>G531</f>
        <v>1591.61573</v>
      </c>
      <c r="I531" s="2">
        <f t="shared" si="41"/>
        <v>-266.09472000000005</v>
      </c>
      <c r="J531" s="6">
        <f t="shared" si="44"/>
        <v>0.8567620050799628</v>
      </c>
      <c r="K531" s="6">
        <f t="shared" si="45"/>
        <v>0.8567620050799628</v>
      </c>
      <c r="L531" s="26"/>
    </row>
    <row r="532" spans="1:12" ht="144.75" customHeight="1">
      <c r="A532" s="135"/>
      <c r="B532" s="140" t="s">
        <v>208</v>
      </c>
      <c r="C532" s="99"/>
      <c r="D532" s="24">
        <f>D533</f>
        <v>449.3412</v>
      </c>
      <c r="E532" s="24">
        <f>E533</f>
        <v>416.5575</v>
      </c>
      <c r="F532" s="24"/>
      <c r="G532" s="24">
        <f>G533</f>
        <v>416.5575</v>
      </c>
      <c r="H532" s="24">
        <f>H533</f>
        <v>416.5575</v>
      </c>
      <c r="I532" s="2">
        <f t="shared" si="41"/>
        <v>-32.78370000000001</v>
      </c>
      <c r="J532" s="6">
        <f t="shared" si="44"/>
        <v>0.9270405206555731</v>
      </c>
      <c r="K532" s="6">
        <f t="shared" si="45"/>
        <v>0.9270405206555731</v>
      </c>
      <c r="L532" s="26"/>
    </row>
    <row r="533" spans="1:12" ht="27">
      <c r="A533" s="135"/>
      <c r="B533" s="139" t="s">
        <v>375</v>
      </c>
      <c r="C533" s="98"/>
      <c r="D533" s="18">
        <v>449.3412</v>
      </c>
      <c r="E533" s="18">
        <v>416.5575</v>
      </c>
      <c r="F533" s="18"/>
      <c r="G533" s="18">
        <v>416.5575</v>
      </c>
      <c r="H533" s="18">
        <f>G533</f>
        <v>416.5575</v>
      </c>
      <c r="I533" s="2">
        <f t="shared" si="41"/>
        <v>-32.78370000000001</v>
      </c>
      <c r="J533" s="6">
        <f t="shared" si="44"/>
        <v>0.9270405206555731</v>
      </c>
      <c r="K533" s="6">
        <f t="shared" si="45"/>
        <v>0.9270405206555731</v>
      </c>
      <c r="L533" s="26"/>
    </row>
    <row r="534" spans="1:12" ht="60.75">
      <c r="A534" s="135"/>
      <c r="B534" s="140" t="s">
        <v>460</v>
      </c>
      <c r="C534" s="99"/>
      <c r="D534" s="24">
        <f>D535</f>
        <v>10500</v>
      </c>
      <c r="E534" s="24">
        <f>E535</f>
        <v>10500</v>
      </c>
      <c r="F534" s="24"/>
      <c r="G534" s="24">
        <f>G535</f>
        <v>10500</v>
      </c>
      <c r="H534" s="24">
        <f>H535</f>
        <v>10500</v>
      </c>
      <c r="I534" s="2">
        <f t="shared" si="41"/>
        <v>0</v>
      </c>
      <c r="J534" s="6">
        <f t="shared" si="44"/>
        <v>1</v>
      </c>
      <c r="K534" s="6">
        <f t="shared" si="45"/>
        <v>1</v>
      </c>
      <c r="L534" s="26"/>
    </row>
    <row r="535" spans="1:12" ht="27">
      <c r="A535" s="135"/>
      <c r="B535" s="139" t="s">
        <v>500</v>
      </c>
      <c r="C535" s="98"/>
      <c r="D535" s="18">
        <v>10500</v>
      </c>
      <c r="E535" s="18">
        <v>10500</v>
      </c>
      <c r="F535" s="18"/>
      <c r="G535" s="18">
        <v>10500</v>
      </c>
      <c r="H535" s="18">
        <f>G535</f>
        <v>10500</v>
      </c>
      <c r="I535" s="2">
        <f t="shared" si="41"/>
        <v>0</v>
      </c>
      <c r="J535" s="6">
        <f t="shared" si="44"/>
        <v>1</v>
      </c>
      <c r="K535" s="6">
        <f t="shared" si="45"/>
        <v>1</v>
      </c>
      <c r="L535" s="26"/>
    </row>
    <row r="536" spans="1:12" ht="81">
      <c r="A536" s="135"/>
      <c r="B536" s="140" t="s">
        <v>234</v>
      </c>
      <c r="C536" s="99"/>
      <c r="D536" s="24">
        <f>D537</f>
        <v>42583.2</v>
      </c>
      <c r="E536" s="24">
        <f>E537</f>
        <v>35811.31561</v>
      </c>
      <c r="F536" s="24"/>
      <c r="G536" s="24">
        <f>G537</f>
        <v>35811.31561</v>
      </c>
      <c r="H536" s="24">
        <f>H537</f>
        <v>35811.31561</v>
      </c>
      <c r="I536" s="2">
        <f t="shared" si="41"/>
        <v>-6771.884389999999</v>
      </c>
      <c r="J536" s="6">
        <f t="shared" si="44"/>
        <v>0.8409728627721731</v>
      </c>
      <c r="K536" s="6">
        <f t="shared" si="45"/>
        <v>0.8409728627721731</v>
      </c>
      <c r="L536" s="26"/>
    </row>
    <row r="537" spans="1:12" ht="27">
      <c r="A537" s="135"/>
      <c r="B537" s="139" t="s">
        <v>375</v>
      </c>
      <c r="C537" s="98"/>
      <c r="D537" s="18">
        <v>42583.2</v>
      </c>
      <c r="E537" s="18">
        <v>35811.31561</v>
      </c>
      <c r="F537" s="18"/>
      <c r="G537" s="18">
        <v>35811.31561</v>
      </c>
      <c r="H537" s="18">
        <f>G537</f>
        <v>35811.31561</v>
      </c>
      <c r="I537" s="2">
        <f t="shared" si="41"/>
        <v>-6771.884389999999</v>
      </c>
      <c r="J537" s="6">
        <f t="shared" si="44"/>
        <v>0.8409728627721731</v>
      </c>
      <c r="K537" s="6">
        <f t="shared" si="45"/>
        <v>0.8409728627721731</v>
      </c>
      <c r="L537" s="26"/>
    </row>
    <row r="538" spans="1:12" ht="101.25">
      <c r="A538" s="135"/>
      <c r="B538" s="140" t="s">
        <v>461</v>
      </c>
      <c r="C538" s="99"/>
      <c r="D538" s="24">
        <f>D539</f>
        <v>36654.11278</v>
      </c>
      <c r="E538" s="24">
        <f>E539</f>
        <v>32827.37645</v>
      </c>
      <c r="F538" s="24"/>
      <c r="G538" s="24">
        <f>G539</f>
        <v>32827.37645</v>
      </c>
      <c r="H538" s="24">
        <f>H539</f>
        <v>32827.37645</v>
      </c>
      <c r="I538" s="2">
        <f t="shared" si="41"/>
        <v>-3826.7363299999997</v>
      </c>
      <c r="J538" s="6">
        <f t="shared" si="44"/>
        <v>0.895598718949541</v>
      </c>
      <c r="K538" s="6">
        <f t="shared" si="45"/>
        <v>0.895598718949541</v>
      </c>
      <c r="L538" s="26"/>
    </row>
    <row r="539" spans="1:12" ht="27">
      <c r="A539" s="135"/>
      <c r="B539" s="139" t="s">
        <v>375</v>
      </c>
      <c r="C539" s="98"/>
      <c r="D539" s="18">
        <v>36654.11278</v>
      </c>
      <c r="E539" s="18">
        <v>32827.37645</v>
      </c>
      <c r="F539" s="18"/>
      <c r="G539" s="18">
        <v>32827.37645</v>
      </c>
      <c r="H539" s="18">
        <f>G539</f>
        <v>32827.37645</v>
      </c>
      <c r="I539" s="2">
        <f t="shared" si="41"/>
        <v>-3826.7363299999997</v>
      </c>
      <c r="J539" s="6">
        <f t="shared" si="44"/>
        <v>0.895598718949541</v>
      </c>
      <c r="K539" s="6">
        <f t="shared" si="45"/>
        <v>0.895598718949541</v>
      </c>
      <c r="L539" s="26"/>
    </row>
    <row r="540" spans="1:12" ht="40.5">
      <c r="A540" s="135"/>
      <c r="B540" s="140" t="s">
        <v>235</v>
      </c>
      <c r="C540" s="99"/>
      <c r="D540" s="24">
        <f>D541</f>
        <v>441.764</v>
      </c>
      <c r="E540" s="24">
        <f>E541</f>
        <v>441.7632</v>
      </c>
      <c r="F540" s="24"/>
      <c r="G540" s="24">
        <f>G541</f>
        <v>441.7632</v>
      </c>
      <c r="H540" s="24">
        <f>H541</f>
        <v>441.7632</v>
      </c>
      <c r="I540" s="2"/>
      <c r="J540" s="6">
        <f t="shared" si="44"/>
        <v>0.9999981890783314</v>
      </c>
      <c r="K540" s="6">
        <f t="shared" si="45"/>
        <v>0.9999981890783314</v>
      </c>
      <c r="L540" s="26"/>
    </row>
    <row r="541" spans="1:12" ht="27">
      <c r="A541" s="135"/>
      <c r="B541" s="139" t="s">
        <v>500</v>
      </c>
      <c r="C541" s="98"/>
      <c r="D541" s="18">
        <v>441.764</v>
      </c>
      <c r="E541" s="18">
        <v>441.7632</v>
      </c>
      <c r="F541" s="18"/>
      <c r="G541" s="18">
        <v>441.7632</v>
      </c>
      <c r="H541" s="18">
        <f>G541</f>
        <v>441.7632</v>
      </c>
      <c r="I541" s="2"/>
      <c r="J541" s="6">
        <f t="shared" si="44"/>
        <v>0.9999981890783314</v>
      </c>
      <c r="K541" s="6">
        <f t="shared" si="45"/>
        <v>0.9999981890783314</v>
      </c>
      <c r="L541" s="26"/>
    </row>
    <row r="542" spans="1:12" ht="81">
      <c r="A542" s="135"/>
      <c r="B542" s="140" t="s">
        <v>457</v>
      </c>
      <c r="C542" s="99"/>
      <c r="D542" s="24">
        <f>D543+D544</f>
        <v>11994.666</v>
      </c>
      <c r="E542" s="24">
        <f>E543+E544</f>
        <v>11994.666</v>
      </c>
      <c r="F542" s="24"/>
      <c r="G542" s="24">
        <f>G543+G544</f>
        <v>11994.666</v>
      </c>
      <c r="H542" s="24">
        <f>H543</f>
        <v>5997.333</v>
      </c>
      <c r="I542" s="2">
        <f t="shared" si="41"/>
        <v>0</v>
      </c>
      <c r="J542" s="6">
        <f t="shared" si="44"/>
        <v>1</v>
      </c>
      <c r="K542" s="6">
        <f t="shared" si="45"/>
        <v>1</v>
      </c>
      <c r="L542" s="26"/>
    </row>
    <row r="543" spans="1:12" ht="27">
      <c r="A543" s="135"/>
      <c r="B543" s="139" t="s">
        <v>375</v>
      </c>
      <c r="C543" s="98"/>
      <c r="D543" s="18">
        <v>5997.333</v>
      </c>
      <c r="E543" s="18">
        <v>5997.333</v>
      </c>
      <c r="F543" s="18"/>
      <c r="G543" s="18">
        <v>5997.333</v>
      </c>
      <c r="H543" s="18">
        <f>G543</f>
        <v>5997.333</v>
      </c>
      <c r="I543" s="2">
        <f t="shared" si="41"/>
        <v>0</v>
      </c>
      <c r="J543" s="6">
        <f t="shared" si="44"/>
        <v>1</v>
      </c>
      <c r="K543" s="6">
        <f t="shared" si="45"/>
        <v>1</v>
      </c>
      <c r="L543" s="26"/>
    </row>
    <row r="544" spans="1:12" ht="27">
      <c r="A544" s="135"/>
      <c r="B544" s="139" t="s">
        <v>500</v>
      </c>
      <c r="C544" s="98"/>
      <c r="D544" s="18">
        <v>5997.333</v>
      </c>
      <c r="E544" s="18">
        <v>5997.333</v>
      </c>
      <c r="F544" s="18"/>
      <c r="G544" s="18">
        <v>5997.333</v>
      </c>
      <c r="H544" s="18">
        <f>G544</f>
        <v>5997.333</v>
      </c>
      <c r="I544" s="2">
        <f t="shared" si="41"/>
        <v>0</v>
      </c>
      <c r="J544" s="6">
        <f t="shared" si="44"/>
        <v>1</v>
      </c>
      <c r="K544" s="6">
        <f t="shared" si="45"/>
        <v>1</v>
      </c>
      <c r="L544" s="26"/>
    </row>
    <row r="545" spans="1:12" ht="40.5">
      <c r="A545" s="137" t="s">
        <v>236</v>
      </c>
      <c r="B545" s="138" t="s">
        <v>458</v>
      </c>
      <c r="C545" s="97"/>
      <c r="D545" s="22">
        <f>D549+D552+D555+D557+D559+D561+D563+D565+D567+D569</f>
        <v>86190.00577999998</v>
      </c>
      <c r="E545" s="22">
        <f>E549+E552+E555+E557+E559+E561+E563+E565+E567+E569</f>
        <v>82453.40654</v>
      </c>
      <c r="F545" s="22"/>
      <c r="G545" s="22">
        <f>G549+G552+G555+G557+G559+G561+G563+G565+G567+G569</f>
        <v>82453.40654</v>
      </c>
      <c r="H545" s="22">
        <f>H549+H552+H555+H557+H559+H561+H563+H565+H567+H569</f>
        <v>82453.40654</v>
      </c>
      <c r="I545" s="3">
        <f t="shared" si="41"/>
        <v>-3736.5992399999814</v>
      </c>
      <c r="J545" s="20">
        <f t="shared" si="44"/>
        <v>0.9566469545258223</v>
      </c>
      <c r="K545" s="20">
        <f t="shared" si="45"/>
        <v>0.9566469545258223</v>
      </c>
      <c r="L545" s="71"/>
    </row>
    <row r="546" spans="1:12" ht="27">
      <c r="A546" s="135"/>
      <c r="B546" s="139" t="s">
        <v>564</v>
      </c>
      <c r="C546" s="98"/>
      <c r="D546" s="24">
        <f>D553+D556+D558+D560+D562+D564+D568+D570</f>
        <v>46769.89263000001</v>
      </c>
      <c r="E546" s="24">
        <f>E553+E556+E558+E560+E562+E564+E568+E570</f>
        <v>46413.702880000004</v>
      </c>
      <c r="F546" s="24"/>
      <c r="G546" s="24">
        <f>G553+G556+G558+G560+G562+G564+G568+G570</f>
        <v>46413.702880000004</v>
      </c>
      <c r="H546" s="24">
        <f>H553+H556+H558+H560+H562+H564+H568+H570</f>
        <v>46413.702880000004</v>
      </c>
      <c r="I546" s="2">
        <f aca="true" t="shared" si="46" ref="I546:I609">G546-D546</f>
        <v>-356.189750000005</v>
      </c>
      <c r="J546" s="6">
        <f t="shared" si="44"/>
        <v>0.9923842085159816</v>
      </c>
      <c r="K546" s="6">
        <f t="shared" si="45"/>
        <v>0.9923842085159816</v>
      </c>
      <c r="L546" s="26"/>
    </row>
    <row r="547" spans="1:12" ht="27">
      <c r="A547" s="135"/>
      <c r="B547" s="139" t="s">
        <v>565</v>
      </c>
      <c r="C547" s="98"/>
      <c r="D547" s="24">
        <f>D550+D566</f>
        <v>33169.92115</v>
      </c>
      <c r="E547" s="24">
        <f>E550+E566</f>
        <v>29789.51166</v>
      </c>
      <c r="F547" s="24"/>
      <c r="G547" s="24">
        <f>G550+G566</f>
        <v>29789.51166</v>
      </c>
      <c r="H547" s="24">
        <f>H550+H566</f>
        <v>29789.51166</v>
      </c>
      <c r="I547" s="2">
        <f t="shared" si="46"/>
        <v>-3380.409490000002</v>
      </c>
      <c r="J547" s="6">
        <f t="shared" si="44"/>
        <v>0.8980881059465526</v>
      </c>
      <c r="K547" s="6">
        <f t="shared" si="45"/>
        <v>0.8980881059465526</v>
      </c>
      <c r="L547" s="26"/>
    </row>
    <row r="548" spans="1:12" ht="27">
      <c r="A548" s="135"/>
      <c r="B548" s="139" t="s">
        <v>501</v>
      </c>
      <c r="C548" s="98"/>
      <c r="D548" s="24">
        <f>D554+D551</f>
        <v>6250.192</v>
      </c>
      <c r="E548" s="24">
        <f>E554+E551</f>
        <v>6250.192</v>
      </c>
      <c r="F548" s="24"/>
      <c r="G548" s="24">
        <f>G554+G551</f>
        <v>6250.192</v>
      </c>
      <c r="H548" s="24">
        <f>H554+H551</f>
        <v>6250.192</v>
      </c>
      <c r="I548" s="2">
        <f t="shared" si="46"/>
        <v>0</v>
      </c>
      <c r="J548" s="6">
        <f aca="true" t="shared" si="47" ref="J548:J579">G548/D548</f>
        <v>1</v>
      </c>
      <c r="K548" s="6">
        <f aca="true" t="shared" si="48" ref="K548:K579">E548/D548</f>
        <v>1</v>
      </c>
      <c r="L548" s="26"/>
    </row>
    <row r="549" spans="1:12" ht="101.25" customHeight="1">
      <c r="A549" s="135"/>
      <c r="B549" s="140" t="s">
        <v>233</v>
      </c>
      <c r="C549" s="99"/>
      <c r="D549" s="24">
        <f>D550+D551</f>
        <v>30310.869150000002</v>
      </c>
      <c r="E549" s="24">
        <f>E550+E551</f>
        <v>30310.869150000002</v>
      </c>
      <c r="F549" s="24"/>
      <c r="G549" s="24">
        <f>G550+G551</f>
        <v>30310.869150000002</v>
      </c>
      <c r="H549" s="24">
        <f>H550+H551</f>
        <v>30310.869150000002</v>
      </c>
      <c r="I549" s="2">
        <f t="shared" si="46"/>
        <v>0</v>
      </c>
      <c r="J549" s="6">
        <f t="shared" si="47"/>
        <v>1</v>
      </c>
      <c r="K549" s="6">
        <f t="shared" si="48"/>
        <v>1</v>
      </c>
      <c r="L549" s="26"/>
    </row>
    <row r="550" spans="1:12" ht="27">
      <c r="A550" s="135"/>
      <c r="B550" s="139" t="s">
        <v>375</v>
      </c>
      <c r="C550" s="98"/>
      <c r="D550" s="18">
        <v>28995.22115</v>
      </c>
      <c r="E550" s="18">
        <v>28995.22115</v>
      </c>
      <c r="F550" s="18"/>
      <c r="G550" s="18">
        <v>28995.22115</v>
      </c>
      <c r="H550" s="18">
        <f>G550</f>
        <v>28995.22115</v>
      </c>
      <c r="I550" s="2">
        <f t="shared" si="46"/>
        <v>0</v>
      </c>
      <c r="J550" s="6">
        <f t="shared" si="47"/>
        <v>1</v>
      </c>
      <c r="K550" s="6">
        <f t="shared" si="48"/>
        <v>1</v>
      </c>
      <c r="L550" s="26"/>
    </row>
    <row r="551" spans="1:12" ht="27">
      <c r="A551" s="135"/>
      <c r="B551" s="139" t="s">
        <v>501</v>
      </c>
      <c r="C551" s="98"/>
      <c r="D551" s="24">
        <v>1315.648</v>
      </c>
      <c r="E551" s="24">
        <v>1315.648</v>
      </c>
      <c r="F551" s="24"/>
      <c r="G551" s="24">
        <v>1315.648</v>
      </c>
      <c r="H551" s="24">
        <f>G551</f>
        <v>1315.648</v>
      </c>
      <c r="I551" s="2">
        <f t="shared" si="46"/>
        <v>0</v>
      </c>
      <c r="J551" s="6">
        <f t="shared" si="47"/>
        <v>1</v>
      </c>
      <c r="K551" s="6">
        <f t="shared" si="48"/>
        <v>1</v>
      </c>
      <c r="L551" s="26"/>
    </row>
    <row r="552" spans="1:12" ht="40.5">
      <c r="A552" s="135"/>
      <c r="B552" s="140" t="s">
        <v>237</v>
      </c>
      <c r="C552" s="99"/>
      <c r="D552" s="24">
        <f>D553+D554</f>
        <v>21875.358249999997</v>
      </c>
      <c r="E552" s="24">
        <f>E553+E554</f>
        <v>21875.358249999997</v>
      </c>
      <c r="F552" s="24"/>
      <c r="G552" s="24">
        <f>G553+G554</f>
        <v>21875.358249999997</v>
      </c>
      <c r="H552" s="24">
        <f>H553+H554</f>
        <v>21875.358249999997</v>
      </c>
      <c r="I552" s="2">
        <f t="shared" si="46"/>
        <v>0</v>
      </c>
      <c r="J552" s="6">
        <f t="shared" si="47"/>
        <v>1</v>
      </c>
      <c r="K552" s="6">
        <f t="shared" si="48"/>
        <v>1</v>
      </c>
      <c r="L552" s="26"/>
    </row>
    <row r="553" spans="1:12" ht="27">
      <c r="A553" s="135"/>
      <c r="B553" s="139" t="s">
        <v>500</v>
      </c>
      <c r="C553" s="98"/>
      <c r="D553" s="18">
        <v>16940.81425</v>
      </c>
      <c r="E553" s="18">
        <v>16940.81425</v>
      </c>
      <c r="F553" s="18"/>
      <c r="G553" s="18">
        <v>16940.81425</v>
      </c>
      <c r="H553" s="18">
        <f>G553</f>
        <v>16940.81425</v>
      </c>
      <c r="I553" s="2">
        <f t="shared" si="46"/>
        <v>0</v>
      </c>
      <c r="J553" s="6">
        <f t="shared" si="47"/>
        <v>1</v>
      </c>
      <c r="K553" s="6">
        <f t="shared" si="48"/>
        <v>1</v>
      </c>
      <c r="L553" s="26"/>
    </row>
    <row r="554" spans="1:12" ht="27">
      <c r="A554" s="135"/>
      <c r="B554" s="139" t="s">
        <v>501</v>
      </c>
      <c r="C554" s="98"/>
      <c r="D554" s="24">
        <v>4934.544</v>
      </c>
      <c r="E554" s="24">
        <v>4934.544</v>
      </c>
      <c r="F554" s="24"/>
      <c r="G554" s="24">
        <v>4934.544</v>
      </c>
      <c r="H554" s="24">
        <f>G554</f>
        <v>4934.544</v>
      </c>
      <c r="I554" s="2">
        <f t="shared" si="46"/>
        <v>0</v>
      </c>
      <c r="J554" s="6">
        <f t="shared" si="47"/>
        <v>1</v>
      </c>
      <c r="K554" s="6">
        <f t="shared" si="48"/>
        <v>1</v>
      </c>
      <c r="L554" s="26"/>
    </row>
    <row r="555" spans="1:12" ht="60.75">
      <c r="A555" s="135"/>
      <c r="B555" s="140" t="s">
        <v>238</v>
      </c>
      <c r="C555" s="99"/>
      <c r="D555" s="24">
        <f>D556</f>
        <v>8740.80579</v>
      </c>
      <c r="E555" s="24">
        <f>E556</f>
        <v>8734.32746</v>
      </c>
      <c r="F555" s="24"/>
      <c r="G555" s="24">
        <f>G556</f>
        <v>8734.32746</v>
      </c>
      <c r="H555" s="24">
        <f>H556</f>
        <v>8734.32746</v>
      </c>
      <c r="I555" s="2">
        <f t="shared" si="46"/>
        <v>-6.478329999999914</v>
      </c>
      <c r="J555" s="6">
        <f t="shared" si="47"/>
        <v>0.9992588406428832</v>
      </c>
      <c r="K555" s="6">
        <f t="shared" si="48"/>
        <v>0.9992588406428832</v>
      </c>
      <c r="L555" s="26"/>
    </row>
    <row r="556" spans="1:12" ht="27">
      <c r="A556" s="135"/>
      <c r="B556" s="139" t="s">
        <v>500</v>
      </c>
      <c r="C556" s="98"/>
      <c r="D556" s="18">
        <v>8740.80579</v>
      </c>
      <c r="E556" s="18">
        <v>8734.32746</v>
      </c>
      <c r="F556" s="18"/>
      <c r="G556" s="18">
        <v>8734.32746</v>
      </c>
      <c r="H556" s="18">
        <f>G556</f>
        <v>8734.32746</v>
      </c>
      <c r="I556" s="2">
        <f t="shared" si="46"/>
        <v>-6.478329999999914</v>
      </c>
      <c r="J556" s="6">
        <f t="shared" si="47"/>
        <v>0.9992588406428832</v>
      </c>
      <c r="K556" s="6">
        <f t="shared" si="48"/>
        <v>0.9992588406428832</v>
      </c>
      <c r="L556" s="26"/>
    </row>
    <row r="557" spans="1:12" ht="60.75">
      <c r="A557" s="135"/>
      <c r="B557" s="140" t="s">
        <v>43</v>
      </c>
      <c r="C557" s="99"/>
      <c r="D557" s="24">
        <f>D558</f>
        <v>14259.82951</v>
      </c>
      <c r="E557" s="24">
        <f>E558</f>
        <v>13910.11809</v>
      </c>
      <c r="F557" s="24"/>
      <c r="G557" s="24">
        <f>G558</f>
        <v>13910.11809</v>
      </c>
      <c r="H557" s="24">
        <f>H558</f>
        <v>13910.11809</v>
      </c>
      <c r="I557" s="2">
        <f t="shared" si="46"/>
        <v>-349.71141999999963</v>
      </c>
      <c r="J557" s="6">
        <f t="shared" si="47"/>
        <v>0.9754757642961469</v>
      </c>
      <c r="K557" s="6">
        <f t="shared" si="48"/>
        <v>0.9754757642961469</v>
      </c>
      <c r="L557" s="26"/>
    </row>
    <row r="558" spans="1:12" ht="27">
      <c r="A558" s="135"/>
      <c r="B558" s="139" t="s">
        <v>500</v>
      </c>
      <c r="C558" s="98"/>
      <c r="D558" s="18">
        <v>14259.82951</v>
      </c>
      <c r="E558" s="18">
        <v>13910.11809</v>
      </c>
      <c r="F558" s="18"/>
      <c r="G558" s="18">
        <v>13910.11809</v>
      </c>
      <c r="H558" s="18">
        <f>G558</f>
        <v>13910.11809</v>
      </c>
      <c r="I558" s="2">
        <f t="shared" si="46"/>
        <v>-349.71141999999963</v>
      </c>
      <c r="J558" s="6">
        <f t="shared" si="47"/>
        <v>0.9754757642961469</v>
      </c>
      <c r="K558" s="6">
        <f t="shared" si="48"/>
        <v>0.9754757642961469</v>
      </c>
      <c r="L558" s="26"/>
    </row>
    <row r="559" spans="1:12" ht="40.5">
      <c r="A559" s="135"/>
      <c r="B559" s="140" t="s">
        <v>39</v>
      </c>
      <c r="C559" s="99"/>
      <c r="D559" s="24">
        <f>D560</f>
        <v>2996.1365</v>
      </c>
      <c r="E559" s="24">
        <f>E560</f>
        <v>2996.1365</v>
      </c>
      <c r="F559" s="24"/>
      <c r="G559" s="24">
        <f>G560</f>
        <v>2996.1365</v>
      </c>
      <c r="H559" s="24">
        <f>H560</f>
        <v>2996.1365</v>
      </c>
      <c r="I559" s="2">
        <f t="shared" si="46"/>
        <v>0</v>
      </c>
      <c r="J559" s="6">
        <f t="shared" si="47"/>
        <v>1</v>
      </c>
      <c r="K559" s="6">
        <f t="shared" si="48"/>
        <v>1</v>
      </c>
      <c r="L559" s="26"/>
    </row>
    <row r="560" spans="1:12" ht="27">
      <c r="A560" s="135"/>
      <c r="B560" s="139" t="s">
        <v>500</v>
      </c>
      <c r="C560" s="98"/>
      <c r="D560" s="18">
        <v>2996.1365</v>
      </c>
      <c r="E560" s="18">
        <v>2996.1365</v>
      </c>
      <c r="F560" s="18"/>
      <c r="G560" s="18">
        <v>2996.1365</v>
      </c>
      <c r="H560" s="18">
        <f>G560</f>
        <v>2996.1365</v>
      </c>
      <c r="I560" s="2">
        <f t="shared" si="46"/>
        <v>0</v>
      </c>
      <c r="J560" s="6">
        <f t="shared" si="47"/>
        <v>1</v>
      </c>
      <c r="K560" s="6">
        <f t="shared" si="48"/>
        <v>1</v>
      </c>
      <c r="L560" s="26"/>
    </row>
    <row r="561" spans="1:12" ht="60.75">
      <c r="A561" s="135"/>
      <c r="B561" s="140" t="s">
        <v>40</v>
      </c>
      <c r="C561" s="99"/>
      <c r="D561" s="24">
        <f>D562</f>
        <v>186.01</v>
      </c>
      <c r="E561" s="24">
        <f>E562</f>
        <v>186.01</v>
      </c>
      <c r="F561" s="24"/>
      <c r="G561" s="24">
        <f>G562</f>
        <v>186.01</v>
      </c>
      <c r="H561" s="24">
        <f>H562</f>
        <v>186.01</v>
      </c>
      <c r="I561" s="2">
        <f t="shared" si="46"/>
        <v>0</v>
      </c>
      <c r="J561" s="6">
        <f t="shared" si="47"/>
        <v>1</v>
      </c>
      <c r="K561" s="6">
        <f t="shared" si="48"/>
        <v>1</v>
      </c>
      <c r="L561" s="26"/>
    </row>
    <row r="562" spans="1:12" ht="27">
      <c r="A562" s="135"/>
      <c r="B562" s="139" t="s">
        <v>500</v>
      </c>
      <c r="C562" s="98"/>
      <c r="D562" s="18">
        <v>186.01</v>
      </c>
      <c r="E562" s="18">
        <v>186.01</v>
      </c>
      <c r="F562" s="18"/>
      <c r="G562" s="18">
        <v>186.01</v>
      </c>
      <c r="H562" s="18">
        <f>G562</f>
        <v>186.01</v>
      </c>
      <c r="I562" s="2">
        <f t="shared" si="46"/>
        <v>0</v>
      </c>
      <c r="J562" s="6">
        <f t="shared" si="47"/>
        <v>1</v>
      </c>
      <c r="K562" s="6">
        <f t="shared" si="48"/>
        <v>1</v>
      </c>
      <c r="L562" s="26"/>
    </row>
    <row r="563" spans="1:12" ht="81">
      <c r="A563" s="135"/>
      <c r="B563" s="140" t="s">
        <v>41</v>
      </c>
      <c r="C563" s="99"/>
      <c r="D563" s="24">
        <f>D564</f>
        <v>686.4</v>
      </c>
      <c r="E563" s="24">
        <f>E564</f>
        <v>686.4</v>
      </c>
      <c r="F563" s="24"/>
      <c r="G563" s="24">
        <f>G564</f>
        <v>686.4</v>
      </c>
      <c r="H563" s="24">
        <f>H564</f>
        <v>686.4</v>
      </c>
      <c r="I563" s="2">
        <f t="shared" si="46"/>
        <v>0</v>
      </c>
      <c r="J563" s="6">
        <f t="shared" si="47"/>
        <v>1</v>
      </c>
      <c r="K563" s="6">
        <f t="shared" si="48"/>
        <v>1</v>
      </c>
      <c r="L563" s="26"/>
    </row>
    <row r="564" spans="1:12" ht="27">
      <c r="A564" s="135"/>
      <c r="B564" s="139" t="s">
        <v>500</v>
      </c>
      <c r="C564" s="98"/>
      <c r="D564" s="18">
        <v>686.4</v>
      </c>
      <c r="E564" s="18">
        <v>686.4</v>
      </c>
      <c r="F564" s="18"/>
      <c r="G564" s="18">
        <v>686.4</v>
      </c>
      <c r="H564" s="18">
        <f>G564</f>
        <v>686.4</v>
      </c>
      <c r="I564" s="2">
        <f t="shared" si="46"/>
        <v>0</v>
      </c>
      <c r="J564" s="6">
        <f t="shared" si="47"/>
        <v>1</v>
      </c>
      <c r="K564" s="6">
        <f t="shared" si="48"/>
        <v>1</v>
      </c>
      <c r="L564" s="26"/>
    </row>
    <row r="565" spans="1:12" ht="145.5" customHeight="1">
      <c r="A565" s="135"/>
      <c r="B565" s="140" t="s">
        <v>42</v>
      </c>
      <c r="C565" s="99"/>
      <c r="D565" s="24">
        <f>D566</f>
        <v>4174.7</v>
      </c>
      <c r="E565" s="24">
        <f>E566</f>
        <v>794.29051</v>
      </c>
      <c r="F565" s="24"/>
      <c r="G565" s="24">
        <f>G566</f>
        <v>794.29051</v>
      </c>
      <c r="H565" s="24">
        <f>H566</f>
        <v>794.29051</v>
      </c>
      <c r="I565" s="2">
        <f t="shared" si="46"/>
        <v>-3380.40949</v>
      </c>
      <c r="J565" s="6">
        <f t="shared" si="47"/>
        <v>0.19026289553740391</v>
      </c>
      <c r="K565" s="6">
        <f t="shared" si="48"/>
        <v>0.19026289553740391</v>
      </c>
      <c r="L565" s="26"/>
    </row>
    <row r="566" spans="1:12" ht="27">
      <c r="A566" s="135"/>
      <c r="B566" s="139" t="s">
        <v>375</v>
      </c>
      <c r="C566" s="98"/>
      <c r="D566" s="18">
        <v>4174.7</v>
      </c>
      <c r="E566" s="18">
        <v>794.29051</v>
      </c>
      <c r="F566" s="18"/>
      <c r="G566" s="18">
        <v>794.29051</v>
      </c>
      <c r="H566" s="18">
        <f>G566</f>
        <v>794.29051</v>
      </c>
      <c r="I566" s="2">
        <f t="shared" si="46"/>
        <v>-3380.40949</v>
      </c>
      <c r="J566" s="6">
        <f t="shared" si="47"/>
        <v>0.19026289553740391</v>
      </c>
      <c r="K566" s="6">
        <f t="shared" si="48"/>
        <v>0.19026289553740391</v>
      </c>
      <c r="L566" s="26"/>
    </row>
    <row r="567" spans="1:12" ht="60.75">
      <c r="A567" s="135"/>
      <c r="B567" s="140" t="s">
        <v>45</v>
      </c>
      <c r="C567" s="99"/>
      <c r="D567" s="24">
        <f>D568</f>
        <v>2306.24796</v>
      </c>
      <c r="E567" s="24">
        <f>E568</f>
        <v>2306.24796</v>
      </c>
      <c r="F567" s="24"/>
      <c r="G567" s="24">
        <f>G568</f>
        <v>2306.24796</v>
      </c>
      <c r="H567" s="24">
        <f>H568</f>
        <v>2306.24796</v>
      </c>
      <c r="I567" s="2">
        <f t="shared" si="46"/>
        <v>0</v>
      </c>
      <c r="J567" s="6">
        <f t="shared" si="47"/>
        <v>1</v>
      </c>
      <c r="K567" s="6">
        <f t="shared" si="48"/>
        <v>1</v>
      </c>
      <c r="L567" s="26"/>
    </row>
    <row r="568" spans="1:12" ht="27">
      <c r="A568" s="135"/>
      <c r="B568" s="139" t="s">
        <v>500</v>
      </c>
      <c r="C568" s="98"/>
      <c r="D568" s="18">
        <v>2306.24796</v>
      </c>
      <c r="E568" s="18">
        <v>2306.24796</v>
      </c>
      <c r="F568" s="18"/>
      <c r="G568" s="18">
        <v>2306.24796</v>
      </c>
      <c r="H568" s="18">
        <f>G568</f>
        <v>2306.24796</v>
      </c>
      <c r="I568" s="2">
        <f t="shared" si="46"/>
        <v>0</v>
      </c>
      <c r="J568" s="6">
        <f t="shared" si="47"/>
        <v>1</v>
      </c>
      <c r="K568" s="6">
        <f t="shared" si="48"/>
        <v>1</v>
      </c>
      <c r="L568" s="26"/>
    </row>
    <row r="569" spans="1:12" ht="60.75">
      <c r="A569" s="135"/>
      <c r="B569" s="140" t="s">
        <v>44</v>
      </c>
      <c r="C569" s="99"/>
      <c r="D569" s="24">
        <f>D570</f>
        <v>653.64862</v>
      </c>
      <c r="E569" s="24">
        <f>E570</f>
        <v>653.64862</v>
      </c>
      <c r="F569" s="24"/>
      <c r="G569" s="24">
        <f>G570</f>
        <v>653.64862</v>
      </c>
      <c r="H569" s="24">
        <f>H570</f>
        <v>653.64862</v>
      </c>
      <c r="I569" s="2">
        <f t="shared" si="46"/>
        <v>0</v>
      </c>
      <c r="J569" s="6">
        <f t="shared" si="47"/>
        <v>1</v>
      </c>
      <c r="K569" s="6">
        <f t="shared" si="48"/>
        <v>1</v>
      </c>
      <c r="L569" s="26"/>
    </row>
    <row r="570" spans="1:12" ht="27">
      <c r="A570" s="135"/>
      <c r="B570" s="139" t="s">
        <v>500</v>
      </c>
      <c r="C570" s="98"/>
      <c r="D570" s="18">
        <v>653.64862</v>
      </c>
      <c r="E570" s="18">
        <v>653.64862</v>
      </c>
      <c r="F570" s="18"/>
      <c r="G570" s="18">
        <v>653.64862</v>
      </c>
      <c r="H570" s="18">
        <f>G570</f>
        <v>653.64862</v>
      </c>
      <c r="I570" s="2">
        <f t="shared" si="46"/>
        <v>0</v>
      </c>
      <c r="J570" s="6">
        <f t="shared" si="47"/>
        <v>1</v>
      </c>
      <c r="K570" s="6">
        <f t="shared" si="48"/>
        <v>1</v>
      </c>
      <c r="L570" s="26"/>
    </row>
    <row r="571" spans="1:12" ht="40.5">
      <c r="A571" s="137" t="s">
        <v>46</v>
      </c>
      <c r="B571" s="138" t="s">
        <v>480</v>
      </c>
      <c r="C571" s="97"/>
      <c r="D571" s="22">
        <f>D573+D575+D577</f>
        <v>803.51878</v>
      </c>
      <c r="E571" s="22">
        <f>E573+E575+E577</f>
        <v>803.51878</v>
      </c>
      <c r="F571" s="22">
        <f>F573+F575+F577</f>
        <v>0</v>
      </c>
      <c r="G571" s="22">
        <f>G573+G575+G577</f>
        <v>803.51878</v>
      </c>
      <c r="H571" s="22">
        <f>H573+H575+H577</f>
        <v>803.51878</v>
      </c>
      <c r="I571" s="3">
        <f t="shared" si="46"/>
        <v>0</v>
      </c>
      <c r="J571" s="20">
        <f t="shared" si="47"/>
        <v>1</v>
      </c>
      <c r="K571" s="20">
        <f t="shared" si="48"/>
        <v>1</v>
      </c>
      <c r="L571" s="71"/>
    </row>
    <row r="572" spans="1:12" ht="27">
      <c r="A572" s="135"/>
      <c r="B572" s="139" t="s">
        <v>564</v>
      </c>
      <c r="C572" s="98"/>
      <c r="D572" s="24">
        <f>+D574+D576+D578</f>
        <v>803.51878</v>
      </c>
      <c r="E572" s="24">
        <f>+E574+E576+E578</f>
        <v>803.51878</v>
      </c>
      <c r="F572" s="24">
        <f>+F574+F576+F578</f>
        <v>0</v>
      </c>
      <c r="G572" s="24">
        <f>+G574+G576+G578</f>
        <v>803.51878</v>
      </c>
      <c r="H572" s="24">
        <f>+H574+H576+H578</f>
        <v>803.51878</v>
      </c>
      <c r="I572" s="2">
        <f t="shared" si="46"/>
        <v>0</v>
      </c>
      <c r="J572" s="6">
        <f t="shared" si="47"/>
        <v>1</v>
      </c>
      <c r="K572" s="6">
        <f t="shared" si="48"/>
        <v>1</v>
      </c>
      <c r="L572" s="26"/>
    </row>
    <row r="573" spans="1:12" ht="121.5">
      <c r="A573" s="135"/>
      <c r="B573" s="140" t="s">
        <v>48</v>
      </c>
      <c r="C573" s="99"/>
      <c r="D573" s="24">
        <f>D574</f>
        <v>475.51878</v>
      </c>
      <c r="E573" s="24">
        <f>E574</f>
        <v>475.51878</v>
      </c>
      <c r="F573" s="24"/>
      <c r="G573" s="24">
        <f>G574</f>
        <v>475.51878</v>
      </c>
      <c r="H573" s="24">
        <f>H574</f>
        <v>475.51878</v>
      </c>
      <c r="I573" s="2">
        <f t="shared" si="46"/>
        <v>0</v>
      </c>
      <c r="J573" s="6">
        <f t="shared" si="47"/>
        <v>1</v>
      </c>
      <c r="K573" s="6">
        <f t="shared" si="48"/>
        <v>1</v>
      </c>
      <c r="L573" s="26"/>
    </row>
    <row r="574" spans="1:12" ht="27">
      <c r="A574" s="135"/>
      <c r="B574" s="139" t="s">
        <v>500</v>
      </c>
      <c r="C574" s="98"/>
      <c r="D574" s="18">
        <v>475.51878</v>
      </c>
      <c r="E574" s="18">
        <v>475.51878</v>
      </c>
      <c r="F574" s="18"/>
      <c r="G574" s="18">
        <v>475.51878</v>
      </c>
      <c r="H574" s="18">
        <f>G574</f>
        <v>475.51878</v>
      </c>
      <c r="I574" s="2">
        <f t="shared" si="46"/>
        <v>0</v>
      </c>
      <c r="J574" s="6">
        <f t="shared" si="47"/>
        <v>1</v>
      </c>
      <c r="K574" s="6">
        <f t="shared" si="48"/>
        <v>1</v>
      </c>
      <c r="L574" s="26"/>
    </row>
    <row r="575" spans="1:12" ht="81">
      <c r="A575" s="135"/>
      <c r="B575" s="140" t="s">
        <v>54</v>
      </c>
      <c r="C575" s="99"/>
      <c r="D575" s="24">
        <f>D576</f>
        <v>228</v>
      </c>
      <c r="E575" s="24">
        <f>E576</f>
        <v>228</v>
      </c>
      <c r="F575" s="24"/>
      <c r="G575" s="24">
        <f>G576</f>
        <v>228</v>
      </c>
      <c r="H575" s="24">
        <f>H576</f>
        <v>228</v>
      </c>
      <c r="I575" s="2">
        <f t="shared" si="46"/>
        <v>0</v>
      </c>
      <c r="J575" s="6">
        <f t="shared" si="47"/>
        <v>1</v>
      </c>
      <c r="K575" s="6">
        <f t="shared" si="48"/>
        <v>1</v>
      </c>
      <c r="L575" s="26"/>
    </row>
    <row r="576" spans="1:12" ht="27">
      <c r="A576" s="135"/>
      <c r="B576" s="139" t="s">
        <v>500</v>
      </c>
      <c r="C576" s="98"/>
      <c r="D576" s="18">
        <v>228</v>
      </c>
      <c r="E576" s="18">
        <v>228</v>
      </c>
      <c r="F576" s="18"/>
      <c r="G576" s="18">
        <v>228</v>
      </c>
      <c r="H576" s="18">
        <f>G576</f>
        <v>228</v>
      </c>
      <c r="I576" s="2">
        <f t="shared" si="46"/>
        <v>0</v>
      </c>
      <c r="J576" s="6">
        <f t="shared" si="47"/>
        <v>1</v>
      </c>
      <c r="K576" s="6">
        <f t="shared" si="48"/>
        <v>1</v>
      </c>
      <c r="L576" s="26"/>
    </row>
    <row r="577" spans="1:12" ht="60.75">
      <c r="A577" s="135"/>
      <c r="B577" s="140" t="s">
        <v>55</v>
      </c>
      <c r="C577" s="99"/>
      <c r="D577" s="24">
        <f>D578</f>
        <v>100</v>
      </c>
      <c r="E577" s="24">
        <f>E578</f>
        <v>100</v>
      </c>
      <c r="F577" s="24"/>
      <c r="G577" s="24">
        <f>G578</f>
        <v>100</v>
      </c>
      <c r="H577" s="24">
        <f>H578</f>
        <v>100</v>
      </c>
      <c r="I577" s="2">
        <f t="shared" si="46"/>
        <v>0</v>
      </c>
      <c r="J577" s="6">
        <f t="shared" si="47"/>
        <v>1</v>
      </c>
      <c r="K577" s="6">
        <f t="shared" si="48"/>
        <v>1</v>
      </c>
      <c r="L577" s="26"/>
    </row>
    <row r="578" spans="1:12" ht="27">
      <c r="A578" s="135"/>
      <c r="B578" s="139" t="s">
        <v>500</v>
      </c>
      <c r="C578" s="98"/>
      <c r="D578" s="18">
        <v>100</v>
      </c>
      <c r="E578" s="18">
        <v>100</v>
      </c>
      <c r="F578" s="18"/>
      <c r="G578" s="18">
        <v>100</v>
      </c>
      <c r="H578" s="18">
        <f>G578</f>
        <v>100</v>
      </c>
      <c r="I578" s="2">
        <f t="shared" si="46"/>
        <v>0</v>
      </c>
      <c r="J578" s="6">
        <f t="shared" si="47"/>
        <v>1</v>
      </c>
      <c r="K578" s="6">
        <f t="shared" si="48"/>
        <v>1</v>
      </c>
      <c r="L578" s="26"/>
    </row>
    <row r="579" spans="1:12" ht="40.5">
      <c r="A579" s="137" t="s">
        <v>47</v>
      </c>
      <c r="B579" s="138" t="s">
        <v>481</v>
      </c>
      <c r="C579" s="97"/>
      <c r="D579" s="22">
        <f aca="true" t="shared" si="49" ref="D579:H580">D581+D583+D585</f>
        <v>876.229</v>
      </c>
      <c r="E579" s="22">
        <f t="shared" si="49"/>
        <v>876.1808000000001</v>
      </c>
      <c r="F579" s="22">
        <f t="shared" si="49"/>
        <v>0</v>
      </c>
      <c r="G579" s="22">
        <f t="shared" si="49"/>
        <v>876.1808000000001</v>
      </c>
      <c r="H579" s="22">
        <f t="shared" si="49"/>
        <v>876.1808000000001</v>
      </c>
      <c r="I579" s="3"/>
      <c r="J579" s="20">
        <f t="shared" si="47"/>
        <v>0.999944991549013</v>
      </c>
      <c r="K579" s="20">
        <f t="shared" si="48"/>
        <v>0.999944991549013</v>
      </c>
      <c r="L579" s="41"/>
    </row>
    <row r="580" spans="1:12" ht="27">
      <c r="A580" s="135"/>
      <c r="B580" s="139" t="s">
        <v>564</v>
      </c>
      <c r="C580" s="98"/>
      <c r="D580" s="24">
        <f t="shared" si="49"/>
        <v>876.229</v>
      </c>
      <c r="E580" s="24">
        <f t="shared" si="49"/>
        <v>876.1808000000001</v>
      </c>
      <c r="F580" s="24">
        <f t="shared" si="49"/>
        <v>0</v>
      </c>
      <c r="G580" s="24">
        <f t="shared" si="49"/>
        <v>876.1808000000001</v>
      </c>
      <c r="H580" s="24">
        <f t="shared" si="49"/>
        <v>876.1808000000001</v>
      </c>
      <c r="I580" s="2"/>
      <c r="J580" s="6">
        <f aca="true" t="shared" si="50" ref="J580:J611">G580/D580</f>
        <v>0.999944991549013</v>
      </c>
      <c r="K580" s="6">
        <f aca="true" t="shared" si="51" ref="K580:K611">E580/D580</f>
        <v>0.999944991549013</v>
      </c>
      <c r="L580" s="26"/>
    </row>
    <row r="581" spans="1:12" ht="60.75">
      <c r="A581" s="135"/>
      <c r="B581" s="140" t="s">
        <v>220</v>
      </c>
      <c r="C581" s="99"/>
      <c r="D581" s="24">
        <f>D582</f>
        <v>211.324</v>
      </c>
      <c r="E581" s="24">
        <f>E582</f>
        <v>211.324</v>
      </c>
      <c r="F581" s="24"/>
      <c r="G581" s="24">
        <f>G582</f>
        <v>211.324</v>
      </c>
      <c r="H581" s="24">
        <f>H582</f>
        <v>211.324</v>
      </c>
      <c r="I581" s="2">
        <f t="shared" si="46"/>
        <v>0</v>
      </c>
      <c r="J581" s="6">
        <f t="shared" si="50"/>
        <v>1</v>
      </c>
      <c r="K581" s="6">
        <f t="shared" si="51"/>
        <v>1</v>
      </c>
      <c r="L581" s="26"/>
    </row>
    <row r="582" spans="1:12" ht="27">
      <c r="A582" s="135"/>
      <c r="B582" s="139" t="s">
        <v>500</v>
      </c>
      <c r="C582" s="98"/>
      <c r="D582" s="18">
        <v>211.324</v>
      </c>
      <c r="E582" s="18">
        <v>211.324</v>
      </c>
      <c r="F582" s="18"/>
      <c r="G582" s="18">
        <v>211.324</v>
      </c>
      <c r="H582" s="18">
        <f>G582</f>
        <v>211.324</v>
      </c>
      <c r="I582" s="2">
        <f t="shared" si="46"/>
        <v>0</v>
      </c>
      <c r="J582" s="6">
        <f t="shared" si="50"/>
        <v>1</v>
      </c>
      <c r="K582" s="6">
        <f t="shared" si="51"/>
        <v>1</v>
      </c>
      <c r="L582" s="26"/>
    </row>
    <row r="583" spans="1:12" ht="40.5">
      <c r="A583" s="135"/>
      <c r="B583" s="140" t="s">
        <v>56</v>
      </c>
      <c r="C583" s="99"/>
      <c r="D583" s="24">
        <f>D584</f>
        <v>479.657</v>
      </c>
      <c r="E583" s="24">
        <f>E584</f>
        <v>479.6088</v>
      </c>
      <c r="F583" s="24"/>
      <c r="G583" s="24">
        <f>G584</f>
        <v>479.6088</v>
      </c>
      <c r="H583" s="24">
        <f>H584</f>
        <v>479.6088</v>
      </c>
      <c r="I583" s="2"/>
      <c r="J583" s="6">
        <f t="shared" si="50"/>
        <v>0.9998995115259446</v>
      </c>
      <c r="K583" s="6">
        <f t="shared" si="51"/>
        <v>0.9998995115259446</v>
      </c>
      <c r="L583" s="26"/>
    </row>
    <row r="584" spans="1:12" ht="27">
      <c r="A584" s="135"/>
      <c r="B584" s="139" t="s">
        <v>500</v>
      </c>
      <c r="C584" s="98"/>
      <c r="D584" s="18">
        <v>479.657</v>
      </c>
      <c r="E584" s="18">
        <v>479.6088</v>
      </c>
      <c r="F584" s="18"/>
      <c r="G584" s="18">
        <v>479.6088</v>
      </c>
      <c r="H584" s="18">
        <f>G584</f>
        <v>479.6088</v>
      </c>
      <c r="I584" s="2"/>
      <c r="J584" s="6">
        <f t="shared" si="50"/>
        <v>0.9998995115259446</v>
      </c>
      <c r="K584" s="6">
        <f t="shared" si="51"/>
        <v>0.9998995115259446</v>
      </c>
      <c r="L584" s="26"/>
    </row>
    <row r="585" spans="1:12" ht="81">
      <c r="A585" s="135"/>
      <c r="B585" s="140" t="s">
        <v>155</v>
      </c>
      <c r="C585" s="99"/>
      <c r="D585" s="24">
        <f>D586</f>
        <v>185.248</v>
      </c>
      <c r="E585" s="24">
        <f>E586</f>
        <v>185.248</v>
      </c>
      <c r="F585" s="24"/>
      <c r="G585" s="24">
        <f>G586</f>
        <v>185.248</v>
      </c>
      <c r="H585" s="24">
        <f>H586</f>
        <v>185.248</v>
      </c>
      <c r="I585" s="2">
        <f t="shared" si="46"/>
        <v>0</v>
      </c>
      <c r="J585" s="6">
        <f t="shared" si="50"/>
        <v>1</v>
      </c>
      <c r="K585" s="6">
        <f t="shared" si="51"/>
        <v>1</v>
      </c>
      <c r="L585" s="26"/>
    </row>
    <row r="586" spans="1:12" ht="27">
      <c r="A586" s="135"/>
      <c r="B586" s="139" t="s">
        <v>500</v>
      </c>
      <c r="C586" s="98"/>
      <c r="D586" s="18">
        <v>185.248</v>
      </c>
      <c r="E586" s="18">
        <v>185.248</v>
      </c>
      <c r="F586" s="18"/>
      <c r="G586" s="18">
        <v>185.248</v>
      </c>
      <c r="H586" s="18">
        <f>G586</f>
        <v>185.248</v>
      </c>
      <c r="I586" s="2">
        <f t="shared" si="46"/>
        <v>0</v>
      </c>
      <c r="J586" s="6">
        <f t="shared" si="50"/>
        <v>1</v>
      </c>
      <c r="K586" s="6">
        <f t="shared" si="51"/>
        <v>1</v>
      </c>
      <c r="L586" s="26"/>
    </row>
    <row r="587" spans="1:12" ht="60.75">
      <c r="A587" s="137" t="s">
        <v>57</v>
      </c>
      <c r="B587" s="138" t="s">
        <v>123</v>
      </c>
      <c r="C587" s="97"/>
      <c r="D587" s="22">
        <f>D589+D591+D593+D595+D597+D599+D601</f>
        <v>3084.11901</v>
      </c>
      <c r="E587" s="22">
        <f>E589+E591+E593+E595+E597+E599+E601</f>
        <v>3084.11901</v>
      </c>
      <c r="F587" s="22">
        <f>F589+F591+F593+F595+F597+F599+F601</f>
        <v>0</v>
      </c>
      <c r="G587" s="22">
        <f>G589+G591+G593+G595+G597+G599+G601</f>
        <v>3084.11901</v>
      </c>
      <c r="H587" s="22">
        <f>H589+H591+H593+H595+H597+H599+H601</f>
        <v>3084.11901</v>
      </c>
      <c r="I587" s="3">
        <f t="shared" si="46"/>
        <v>0</v>
      </c>
      <c r="J587" s="20">
        <f t="shared" si="50"/>
        <v>1</v>
      </c>
      <c r="K587" s="20">
        <f t="shared" si="51"/>
        <v>1</v>
      </c>
      <c r="L587" s="41"/>
    </row>
    <row r="588" spans="1:12" ht="27">
      <c r="A588" s="135"/>
      <c r="B588" s="139" t="s">
        <v>564</v>
      </c>
      <c r="C588" s="98"/>
      <c r="D588" s="24">
        <f>+D590+D592+D594+D596+D598+D600+D602</f>
        <v>3084.11901</v>
      </c>
      <c r="E588" s="24">
        <f>+E590+E592+E594+E596+E598+E600+E602</f>
        <v>3084.11901</v>
      </c>
      <c r="F588" s="24">
        <f>+F590+F592+F594+F596+F598+F600+F602</f>
        <v>0</v>
      </c>
      <c r="G588" s="24">
        <f>+G590+G592+G594+G596+G598+G600+G602</f>
        <v>3084.11901</v>
      </c>
      <c r="H588" s="24">
        <f>+H590+H592+H594+H596+H598+H600+H602</f>
        <v>3084.11901</v>
      </c>
      <c r="I588" s="2">
        <f t="shared" si="46"/>
        <v>0</v>
      </c>
      <c r="J588" s="6">
        <f t="shared" si="50"/>
        <v>1</v>
      </c>
      <c r="K588" s="6">
        <f t="shared" si="51"/>
        <v>1</v>
      </c>
      <c r="L588" s="26"/>
    </row>
    <row r="589" spans="1:12" ht="60.75">
      <c r="A589" s="135"/>
      <c r="B589" s="140" t="s">
        <v>58</v>
      </c>
      <c r="C589" s="99"/>
      <c r="D589" s="24">
        <f>D590</f>
        <v>245.119</v>
      </c>
      <c r="E589" s="24">
        <f>E590</f>
        <v>245.119</v>
      </c>
      <c r="F589" s="24"/>
      <c r="G589" s="24">
        <f>G590</f>
        <v>245.119</v>
      </c>
      <c r="H589" s="24">
        <f>H590</f>
        <v>245.119</v>
      </c>
      <c r="I589" s="2">
        <f t="shared" si="46"/>
        <v>0</v>
      </c>
      <c r="J589" s="6">
        <f t="shared" si="50"/>
        <v>1</v>
      </c>
      <c r="K589" s="6">
        <f t="shared" si="51"/>
        <v>1</v>
      </c>
      <c r="L589" s="26"/>
    </row>
    <row r="590" spans="1:12" ht="27">
      <c r="A590" s="135"/>
      <c r="B590" s="139" t="s">
        <v>500</v>
      </c>
      <c r="C590" s="98"/>
      <c r="D590" s="18">
        <v>245.119</v>
      </c>
      <c r="E590" s="18">
        <v>245.119</v>
      </c>
      <c r="F590" s="18"/>
      <c r="G590" s="18">
        <v>245.119</v>
      </c>
      <c r="H590" s="18">
        <f>G590</f>
        <v>245.119</v>
      </c>
      <c r="I590" s="2">
        <f t="shared" si="46"/>
        <v>0</v>
      </c>
      <c r="J590" s="6">
        <f t="shared" si="50"/>
        <v>1</v>
      </c>
      <c r="K590" s="6">
        <f t="shared" si="51"/>
        <v>1</v>
      </c>
      <c r="L590" s="26"/>
    </row>
    <row r="591" spans="1:12" ht="81">
      <c r="A591" s="135"/>
      <c r="B591" s="140" t="s">
        <v>59</v>
      </c>
      <c r="C591" s="99"/>
      <c r="D591" s="24">
        <f>D592</f>
        <v>123.6616</v>
      </c>
      <c r="E591" s="24">
        <f>E592</f>
        <v>123.6616</v>
      </c>
      <c r="F591" s="24"/>
      <c r="G591" s="24">
        <f>G592</f>
        <v>123.6616</v>
      </c>
      <c r="H591" s="24">
        <f>H592</f>
        <v>123.6616</v>
      </c>
      <c r="I591" s="2">
        <f t="shared" si="46"/>
        <v>0</v>
      </c>
      <c r="J591" s="6">
        <f t="shared" si="50"/>
        <v>1</v>
      </c>
      <c r="K591" s="6">
        <f t="shared" si="51"/>
        <v>1</v>
      </c>
      <c r="L591" s="26"/>
    </row>
    <row r="592" spans="1:12" ht="27">
      <c r="A592" s="135"/>
      <c r="B592" s="139" t="s">
        <v>500</v>
      </c>
      <c r="C592" s="98"/>
      <c r="D592" s="18">
        <v>123.6616</v>
      </c>
      <c r="E592" s="18">
        <v>123.6616</v>
      </c>
      <c r="F592" s="18"/>
      <c r="G592" s="18">
        <v>123.6616</v>
      </c>
      <c r="H592" s="18">
        <f>G592</f>
        <v>123.6616</v>
      </c>
      <c r="I592" s="2">
        <f t="shared" si="46"/>
        <v>0</v>
      </c>
      <c r="J592" s="6">
        <f t="shared" si="50"/>
        <v>1</v>
      </c>
      <c r="K592" s="6">
        <f t="shared" si="51"/>
        <v>1</v>
      </c>
      <c r="L592" s="26"/>
    </row>
    <row r="593" spans="1:12" ht="81">
      <c r="A593" s="135"/>
      <c r="B593" s="140" t="s">
        <v>60</v>
      </c>
      <c r="C593" s="99"/>
      <c r="D593" s="24">
        <f>D594</f>
        <v>480</v>
      </c>
      <c r="E593" s="24">
        <f>E594</f>
        <v>480</v>
      </c>
      <c r="F593" s="24"/>
      <c r="G593" s="24">
        <f>G594</f>
        <v>480</v>
      </c>
      <c r="H593" s="24">
        <f>H594</f>
        <v>480</v>
      </c>
      <c r="I593" s="2">
        <f t="shared" si="46"/>
        <v>0</v>
      </c>
      <c r="J593" s="6">
        <f t="shared" si="50"/>
        <v>1</v>
      </c>
      <c r="K593" s="6">
        <f t="shared" si="51"/>
        <v>1</v>
      </c>
      <c r="L593" s="26"/>
    </row>
    <row r="594" spans="1:12" ht="27">
      <c r="A594" s="135"/>
      <c r="B594" s="139" t="s">
        <v>500</v>
      </c>
      <c r="C594" s="98"/>
      <c r="D594" s="18">
        <v>480</v>
      </c>
      <c r="E594" s="18">
        <v>480</v>
      </c>
      <c r="F594" s="18"/>
      <c r="G594" s="18">
        <v>480</v>
      </c>
      <c r="H594" s="18">
        <f>G594</f>
        <v>480</v>
      </c>
      <c r="I594" s="2">
        <f t="shared" si="46"/>
        <v>0</v>
      </c>
      <c r="J594" s="6">
        <f t="shared" si="50"/>
        <v>1</v>
      </c>
      <c r="K594" s="6">
        <f t="shared" si="51"/>
        <v>1</v>
      </c>
      <c r="L594" s="26"/>
    </row>
    <row r="595" spans="1:12" ht="141.75">
      <c r="A595" s="135"/>
      <c r="B595" s="140" t="s">
        <v>575</v>
      </c>
      <c r="C595" s="99"/>
      <c r="D595" s="24">
        <f>D596</f>
        <v>100</v>
      </c>
      <c r="E595" s="24">
        <f>E596</f>
        <v>100</v>
      </c>
      <c r="F595" s="24"/>
      <c r="G595" s="24">
        <f>G596</f>
        <v>100</v>
      </c>
      <c r="H595" s="24">
        <f>H596</f>
        <v>100</v>
      </c>
      <c r="I595" s="2">
        <f t="shared" si="46"/>
        <v>0</v>
      </c>
      <c r="J595" s="6">
        <f t="shared" si="50"/>
        <v>1</v>
      </c>
      <c r="K595" s="6">
        <f t="shared" si="51"/>
        <v>1</v>
      </c>
      <c r="L595" s="26"/>
    </row>
    <row r="596" spans="1:12" ht="27">
      <c r="A596" s="135"/>
      <c r="B596" s="139" t="s">
        <v>500</v>
      </c>
      <c r="C596" s="98"/>
      <c r="D596" s="18">
        <v>100</v>
      </c>
      <c r="E596" s="18">
        <v>100</v>
      </c>
      <c r="F596" s="18"/>
      <c r="G596" s="18">
        <v>100</v>
      </c>
      <c r="H596" s="18">
        <f>G596</f>
        <v>100</v>
      </c>
      <c r="I596" s="2">
        <f t="shared" si="46"/>
        <v>0</v>
      </c>
      <c r="J596" s="6">
        <f t="shared" si="50"/>
        <v>1</v>
      </c>
      <c r="K596" s="6">
        <f t="shared" si="51"/>
        <v>1</v>
      </c>
      <c r="L596" s="26"/>
    </row>
    <row r="597" spans="1:12" ht="40.5">
      <c r="A597" s="135"/>
      <c r="B597" s="140" t="s">
        <v>576</v>
      </c>
      <c r="C597" s="99"/>
      <c r="D597" s="24">
        <f>D598</f>
        <v>42.423</v>
      </c>
      <c r="E597" s="24">
        <f>E598</f>
        <v>42.423</v>
      </c>
      <c r="F597" s="24"/>
      <c r="G597" s="24">
        <f>G598</f>
        <v>42.423</v>
      </c>
      <c r="H597" s="24">
        <f>H598</f>
        <v>42.423</v>
      </c>
      <c r="I597" s="2">
        <f t="shared" si="46"/>
        <v>0</v>
      </c>
      <c r="J597" s="6">
        <f t="shared" si="50"/>
        <v>1</v>
      </c>
      <c r="K597" s="6">
        <f t="shared" si="51"/>
        <v>1</v>
      </c>
      <c r="L597" s="26"/>
    </row>
    <row r="598" spans="1:12" ht="27">
      <c r="A598" s="135"/>
      <c r="B598" s="139" t="s">
        <v>500</v>
      </c>
      <c r="C598" s="98"/>
      <c r="D598" s="18">
        <v>42.423</v>
      </c>
      <c r="E598" s="18">
        <v>42.423</v>
      </c>
      <c r="F598" s="18"/>
      <c r="G598" s="18">
        <v>42.423</v>
      </c>
      <c r="H598" s="18">
        <f>G598</f>
        <v>42.423</v>
      </c>
      <c r="I598" s="2">
        <f t="shared" si="46"/>
        <v>0</v>
      </c>
      <c r="J598" s="6">
        <f t="shared" si="50"/>
        <v>1</v>
      </c>
      <c r="K598" s="6">
        <f t="shared" si="51"/>
        <v>1</v>
      </c>
      <c r="L598" s="26"/>
    </row>
    <row r="599" spans="1:12" ht="60.75">
      <c r="A599" s="135"/>
      <c r="B599" s="140" t="s">
        <v>577</v>
      </c>
      <c r="C599" s="99"/>
      <c r="D599" s="24">
        <f>D600</f>
        <v>38.608</v>
      </c>
      <c r="E599" s="24">
        <f>E600</f>
        <v>38.608</v>
      </c>
      <c r="F599" s="24"/>
      <c r="G599" s="24">
        <f>G600</f>
        <v>38.608</v>
      </c>
      <c r="H599" s="24">
        <f>H600</f>
        <v>38.608</v>
      </c>
      <c r="I599" s="2">
        <f t="shared" si="46"/>
        <v>0</v>
      </c>
      <c r="J599" s="6">
        <f t="shared" si="50"/>
        <v>1</v>
      </c>
      <c r="K599" s="6">
        <f t="shared" si="51"/>
        <v>1</v>
      </c>
      <c r="L599" s="26"/>
    </row>
    <row r="600" spans="1:12" ht="27">
      <c r="A600" s="135"/>
      <c r="B600" s="139" t="s">
        <v>500</v>
      </c>
      <c r="C600" s="98"/>
      <c r="D600" s="18">
        <v>38.608</v>
      </c>
      <c r="E600" s="18">
        <v>38.608</v>
      </c>
      <c r="F600" s="18"/>
      <c r="G600" s="18">
        <v>38.608</v>
      </c>
      <c r="H600" s="18">
        <f>G600</f>
        <v>38.608</v>
      </c>
      <c r="I600" s="2">
        <f t="shared" si="46"/>
        <v>0</v>
      </c>
      <c r="J600" s="6">
        <f t="shared" si="50"/>
        <v>1</v>
      </c>
      <c r="K600" s="6">
        <f t="shared" si="51"/>
        <v>1</v>
      </c>
      <c r="L600" s="26"/>
    </row>
    <row r="601" spans="1:12" ht="40.5">
      <c r="A601" s="135"/>
      <c r="B601" s="140" t="s">
        <v>156</v>
      </c>
      <c r="C601" s="99"/>
      <c r="D601" s="24">
        <f>D602</f>
        <v>2054.30741</v>
      </c>
      <c r="E601" s="24">
        <f>E602</f>
        <v>2054.30741</v>
      </c>
      <c r="F601" s="24"/>
      <c r="G601" s="24">
        <f>G602</f>
        <v>2054.30741</v>
      </c>
      <c r="H601" s="24">
        <f>H602</f>
        <v>2054.30741</v>
      </c>
      <c r="I601" s="2">
        <f t="shared" si="46"/>
        <v>0</v>
      </c>
      <c r="J601" s="6">
        <f t="shared" si="50"/>
        <v>1</v>
      </c>
      <c r="K601" s="6">
        <f t="shared" si="51"/>
        <v>1</v>
      </c>
      <c r="L601" s="26"/>
    </row>
    <row r="602" spans="1:12" ht="27">
      <c r="A602" s="135"/>
      <c r="B602" s="139" t="s">
        <v>500</v>
      </c>
      <c r="C602" s="98"/>
      <c r="D602" s="18">
        <v>2054.30741</v>
      </c>
      <c r="E602" s="18">
        <v>2054.30741</v>
      </c>
      <c r="F602" s="18"/>
      <c r="G602" s="18">
        <v>2054.30741</v>
      </c>
      <c r="H602" s="18">
        <f>G602</f>
        <v>2054.30741</v>
      </c>
      <c r="I602" s="2">
        <f t="shared" si="46"/>
        <v>0</v>
      </c>
      <c r="J602" s="6">
        <f t="shared" si="50"/>
        <v>1</v>
      </c>
      <c r="K602" s="6">
        <f t="shared" si="51"/>
        <v>1</v>
      </c>
      <c r="L602" s="26"/>
    </row>
    <row r="603" spans="1:12" ht="60.75">
      <c r="A603" s="137" t="s">
        <v>580</v>
      </c>
      <c r="B603" s="138" t="s">
        <v>410</v>
      </c>
      <c r="C603" s="97"/>
      <c r="D603" s="22">
        <f>D606+D609+D612+D615+D618+D620+D622+D624+D626+D629+D632+D635+D638+D640+D643+D646+D649+D651</f>
        <v>2273.3550000000005</v>
      </c>
      <c r="E603" s="22">
        <f>E606+E609+E612+E615+E618+E620+E622+E624+E626+E629+E632+E635+E638+E640+E643+E646+E649+E651</f>
        <v>2273.3550000000005</v>
      </c>
      <c r="F603" s="22">
        <f>F606+F609+F612+F615+F618+F620+F622+F624+F626+F629+F632+F635+F638+F640+F643+F646+F649+F651</f>
        <v>0</v>
      </c>
      <c r="G603" s="22">
        <f>G606+G609+G612+G615+G618+G620+G622+G624+G626+G629+G632+G635+G638+G640+G643+G646+G649+G651</f>
        <v>2273.3550000000005</v>
      </c>
      <c r="H603" s="22">
        <f>H606+H609+H612+H615+H618+H620+H622+H624+H626+H629+H632+H635+H638+H640+H643+H646+H649+H651</f>
        <v>1880.9350000000002</v>
      </c>
      <c r="I603" s="3">
        <f t="shared" si="46"/>
        <v>0</v>
      </c>
      <c r="J603" s="20">
        <f t="shared" si="50"/>
        <v>1</v>
      </c>
      <c r="K603" s="20">
        <f t="shared" si="51"/>
        <v>1</v>
      </c>
      <c r="L603" s="41"/>
    </row>
    <row r="604" spans="1:12" ht="27">
      <c r="A604" s="135"/>
      <c r="B604" s="139" t="s">
        <v>564</v>
      </c>
      <c r="C604" s="98"/>
      <c r="D604" s="24">
        <f>D607+D610+D613+D616+D619+D621+D623+D625+D627+D630+D634+D637+D639+D641+D644+D647+D650+D652</f>
        <v>1545.1350000000002</v>
      </c>
      <c r="E604" s="24">
        <f>E607+E610+E613+E616+E619+E621+E623+E625+E627+E630+E634+E637+E639+E641+E644+E647+E650+E652</f>
        <v>1545.1350000000002</v>
      </c>
      <c r="F604" s="24">
        <f>F607+F610+F613+F616+F619+F621+F623+F625+F627+F630+F634+F637+F639+F641+F644+F647+F650+F652</f>
        <v>0</v>
      </c>
      <c r="G604" s="24">
        <f>G607+G610+G613+G616+G619+G621+G623+G625+G627+G630+G634+G637+G639+G641+G644+G647+G650+G652</f>
        <v>1545.1350000000002</v>
      </c>
      <c r="H604" s="24">
        <f>H607+H610+H613+H616+H619+H621+H623+H625+H627+H630+H634+H637+H639+H641+H644+H647+H650+H652</f>
        <v>1545.1350000000002</v>
      </c>
      <c r="I604" s="2">
        <f t="shared" si="46"/>
        <v>0</v>
      </c>
      <c r="J604" s="6">
        <f t="shared" si="50"/>
        <v>1</v>
      </c>
      <c r="K604" s="6">
        <f t="shared" si="51"/>
        <v>1</v>
      </c>
      <c r="L604" s="26"/>
    </row>
    <row r="605" spans="1:12" ht="27">
      <c r="A605" s="135"/>
      <c r="B605" s="139" t="s">
        <v>565</v>
      </c>
      <c r="C605" s="98"/>
      <c r="D605" s="24">
        <f>D633+D636+D608+D611+D614+D617+D628+D631+D642+D645+D648+D653</f>
        <v>728.22</v>
      </c>
      <c r="E605" s="24">
        <f>E633+E636+E608+E611+E614+E617+E628+E631+E642+E645+E648+E653</f>
        <v>728.22</v>
      </c>
      <c r="F605" s="24">
        <f>F633+F636</f>
        <v>0</v>
      </c>
      <c r="G605" s="24">
        <f>G633+G636+G608+G611+G614+G617+G628+G631+G642+G645+G648+G653</f>
        <v>728.22</v>
      </c>
      <c r="H605" s="24">
        <f>H633+H636</f>
        <v>248.85999999999999</v>
      </c>
      <c r="I605" s="2">
        <f t="shared" si="46"/>
        <v>0</v>
      </c>
      <c r="J605" s="6">
        <f t="shared" si="50"/>
        <v>1</v>
      </c>
      <c r="K605" s="6">
        <f t="shared" si="51"/>
        <v>1</v>
      </c>
      <c r="L605" s="26"/>
    </row>
    <row r="606" spans="1:12" ht="101.25">
      <c r="A606" s="135"/>
      <c r="B606" s="140" t="s">
        <v>578</v>
      </c>
      <c r="C606" s="99"/>
      <c r="D606" s="24">
        <f>D607+D608</f>
        <v>99</v>
      </c>
      <c r="E606" s="24">
        <f>E607+E608</f>
        <v>99</v>
      </c>
      <c r="F606" s="24"/>
      <c r="G606" s="24">
        <f>G607+G608</f>
        <v>99</v>
      </c>
      <c r="H606" s="24">
        <f>H607</f>
        <v>49.5</v>
      </c>
      <c r="I606" s="2">
        <f t="shared" si="46"/>
        <v>0</v>
      </c>
      <c r="J606" s="6">
        <f t="shared" si="50"/>
        <v>1</v>
      </c>
      <c r="K606" s="6">
        <f t="shared" si="51"/>
        <v>1</v>
      </c>
      <c r="L606" s="26"/>
    </row>
    <row r="607" spans="1:12" ht="27">
      <c r="A607" s="135"/>
      <c r="B607" s="139" t="s">
        <v>564</v>
      </c>
      <c r="C607" s="98"/>
      <c r="D607" s="24">
        <v>49.5</v>
      </c>
      <c r="E607" s="24">
        <v>49.5</v>
      </c>
      <c r="F607" s="24"/>
      <c r="G607" s="24">
        <v>49.5</v>
      </c>
      <c r="H607" s="24">
        <f>G607</f>
        <v>49.5</v>
      </c>
      <c r="I607" s="2">
        <f t="shared" si="46"/>
        <v>0</v>
      </c>
      <c r="J607" s="6">
        <f t="shared" si="50"/>
        <v>1</v>
      </c>
      <c r="K607" s="6">
        <f t="shared" si="51"/>
        <v>1</v>
      </c>
      <c r="L607" s="26"/>
    </row>
    <row r="608" spans="1:12" ht="27">
      <c r="A608" s="135"/>
      <c r="B608" s="139" t="s">
        <v>565</v>
      </c>
      <c r="C608" s="98"/>
      <c r="D608" s="18">
        <v>49.5</v>
      </c>
      <c r="E608" s="24">
        <v>49.5</v>
      </c>
      <c r="F608" s="24"/>
      <c r="G608" s="24">
        <v>49.5</v>
      </c>
      <c r="H608" s="24">
        <f>G608</f>
        <v>49.5</v>
      </c>
      <c r="I608" s="2">
        <f t="shared" si="46"/>
        <v>0</v>
      </c>
      <c r="J608" s="6">
        <f t="shared" si="50"/>
        <v>1</v>
      </c>
      <c r="K608" s="6">
        <f t="shared" si="51"/>
        <v>1</v>
      </c>
      <c r="L608" s="26"/>
    </row>
    <row r="609" spans="1:12" ht="81">
      <c r="A609" s="135"/>
      <c r="B609" s="140" t="s">
        <v>579</v>
      </c>
      <c r="C609" s="99"/>
      <c r="D609" s="18">
        <f>D610+D611</f>
        <v>165</v>
      </c>
      <c r="E609" s="18">
        <f>E610+E611</f>
        <v>165</v>
      </c>
      <c r="F609" s="24"/>
      <c r="G609" s="18">
        <f>G610+G611</f>
        <v>165</v>
      </c>
      <c r="H609" s="24">
        <f>H610</f>
        <v>82.5</v>
      </c>
      <c r="I609" s="2">
        <f t="shared" si="46"/>
        <v>0</v>
      </c>
      <c r="J609" s="6">
        <f t="shared" si="50"/>
        <v>1</v>
      </c>
      <c r="K609" s="6">
        <f t="shared" si="51"/>
        <v>1</v>
      </c>
      <c r="L609" s="26"/>
    </row>
    <row r="610" spans="1:12" ht="27">
      <c r="A610" s="135"/>
      <c r="B610" s="139" t="s">
        <v>564</v>
      </c>
      <c r="C610" s="98"/>
      <c r="D610" s="18">
        <v>82.5</v>
      </c>
      <c r="E610" s="24">
        <v>82.5</v>
      </c>
      <c r="F610" s="24"/>
      <c r="G610" s="24">
        <v>82.5</v>
      </c>
      <c r="H610" s="24">
        <f>G610</f>
        <v>82.5</v>
      </c>
      <c r="I610" s="2">
        <f aca="true" t="shared" si="52" ref="I610:I673">G610-D610</f>
        <v>0</v>
      </c>
      <c r="J610" s="6">
        <f t="shared" si="50"/>
        <v>1</v>
      </c>
      <c r="K610" s="6">
        <f t="shared" si="51"/>
        <v>1</v>
      </c>
      <c r="L610" s="26"/>
    </row>
    <row r="611" spans="1:12" ht="27">
      <c r="A611" s="135"/>
      <c r="B611" s="139" t="s">
        <v>565</v>
      </c>
      <c r="C611" s="98"/>
      <c r="D611" s="18">
        <v>82.5</v>
      </c>
      <c r="E611" s="24">
        <v>82.5</v>
      </c>
      <c r="F611" s="24"/>
      <c r="G611" s="24">
        <v>82.5</v>
      </c>
      <c r="H611" s="24">
        <f>G611</f>
        <v>82.5</v>
      </c>
      <c r="I611" s="2">
        <f t="shared" si="52"/>
        <v>0</v>
      </c>
      <c r="J611" s="6">
        <f t="shared" si="50"/>
        <v>1</v>
      </c>
      <c r="K611" s="6">
        <f t="shared" si="51"/>
        <v>1</v>
      </c>
      <c r="L611" s="26"/>
    </row>
    <row r="612" spans="1:12" ht="60.75">
      <c r="A612" s="135"/>
      <c r="B612" s="140" t="s">
        <v>581</v>
      </c>
      <c r="C612" s="99"/>
      <c r="D612" s="18">
        <f>D613+D614</f>
        <v>173.88</v>
      </c>
      <c r="E612" s="18">
        <f>E613+E614</f>
        <v>173.88</v>
      </c>
      <c r="F612" s="18">
        <f>F613+F614</f>
        <v>0</v>
      </c>
      <c r="G612" s="18">
        <f>G613+G614</f>
        <v>173.88</v>
      </c>
      <c r="H612" s="18">
        <f>H613+H614</f>
        <v>173.88</v>
      </c>
      <c r="I612" s="2">
        <f t="shared" si="52"/>
        <v>0</v>
      </c>
      <c r="J612" s="6">
        <f aca="true" t="shared" si="53" ref="J612:J623">G612/D612</f>
        <v>1</v>
      </c>
      <c r="K612" s="6">
        <f aca="true" t="shared" si="54" ref="K612:K623">E612/D612</f>
        <v>1</v>
      </c>
      <c r="L612" s="26"/>
    </row>
    <row r="613" spans="1:12" ht="27">
      <c r="A613" s="135"/>
      <c r="B613" s="139" t="s">
        <v>564</v>
      </c>
      <c r="C613" s="98"/>
      <c r="D613" s="18">
        <v>86.94</v>
      </c>
      <c r="E613" s="18">
        <v>86.94</v>
      </c>
      <c r="F613" s="24"/>
      <c r="G613" s="18">
        <v>86.94</v>
      </c>
      <c r="H613" s="24">
        <f>G613</f>
        <v>86.94</v>
      </c>
      <c r="I613" s="2">
        <f t="shared" si="52"/>
        <v>0</v>
      </c>
      <c r="J613" s="6">
        <f t="shared" si="53"/>
        <v>1</v>
      </c>
      <c r="K613" s="6">
        <f t="shared" si="54"/>
        <v>1</v>
      </c>
      <c r="L613" s="26"/>
    </row>
    <row r="614" spans="1:12" ht="27">
      <c r="A614" s="135"/>
      <c r="B614" s="139" t="s">
        <v>565</v>
      </c>
      <c r="C614" s="98"/>
      <c r="D614" s="18">
        <v>86.94</v>
      </c>
      <c r="E614" s="18">
        <v>86.94</v>
      </c>
      <c r="F614" s="24"/>
      <c r="G614" s="18">
        <v>86.94</v>
      </c>
      <c r="H614" s="24">
        <f>G614</f>
        <v>86.94</v>
      </c>
      <c r="I614" s="2">
        <f t="shared" si="52"/>
        <v>0</v>
      </c>
      <c r="J614" s="6">
        <f t="shared" si="53"/>
        <v>1</v>
      </c>
      <c r="K614" s="6">
        <f t="shared" si="54"/>
        <v>1</v>
      </c>
      <c r="L614" s="26"/>
    </row>
    <row r="615" spans="1:12" ht="81">
      <c r="A615" s="135"/>
      <c r="B615" s="140" t="s">
        <v>582</v>
      </c>
      <c r="C615" s="99"/>
      <c r="D615" s="18">
        <f>D616+D617</f>
        <v>168.24</v>
      </c>
      <c r="E615" s="18">
        <f>E616+E617</f>
        <v>168.24</v>
      </c>
      <c r="F615" s="24"/>
      <c r="G615" s="18">
        <f>G616+G617</f>
        <v>168.24</v>
      </c>
      <c r="H615" s="24">
        <f>H616</f>
        <v>84.12</v>
      </c>
      <c r="I615" s="2">
        <f t="shared" si="52"/>
        <v>0</v>
      </c>
      <c r="J615" s="6">
        <f t="shared" si="53"/>
        <v>1</v>
      </c>
      <c r="K615" s="6">
        <f t="shared" si="54"/>
        <v>1</v>
      </c>
      <c r="L615" s="26"/>
    </row>
    <row r="616" spans="1:12" ht="27">
      <c r="A616" s="135"/>
      <c r="B616" s="139" t="s">
        <v>564</v>
      </c>
      <c r="C616" s="98"/>
      <c r="D616" s="18">
        <v>84.12</v>
      </c>
      <c r="E616" s="18">
        <v>84.12</v>
      </c>
      <c r="F616" s="24"/>
      <c r="G616" s="18">
        <v>84.12</v>
      </c>
      <c r="H616" s="24">
        <f>G616</f>
        <v>84.12</v>
      </c>
      <c r="I616" s="2">
        <f t="shared" si="52"/>
        <v>0</v>
      </c>
      <c r="J616" s="6">
        <f t="shared" si="53"/>
        <v>1</v>
      </c>
      <c r="K616" s="6">
        <f t="shared" si="54"/>
        <v>1</v>
      </c>
      <c r="L616" s="26"/>
    </row>
    <row r="617" spans="1:12" ht="27">
      <c r="A617" s="135"/>
      <c r="B617" s="139" t="s">
        <v>565</v>
      </c>
      <c r="C617" s="98"/>
      <c r="D617" s="18">
        <v>84.12</v>
      </c>
      <c r="E617" s="18">
        <v>84.12</v>
      </c>
      <c r="F617" s="24"/>
      <c r="G617" s="18">
        <v>84.12</v>
      </c>
      <c r="H617" s="24">
        <f>G617</f>
        <v>84.12</v>
      </c>
      <c r="I617" s="2">
        <f t="shared" si="52"/>
        <v>0</v>
      </c>
      <c r="J617" s="6">
        <f t="shared" si="53"/>
        <v>1</v>
      </c>
      <c r="K617" s="6">
        <f t="shared" si="54"/>
        <v>1</v>
      </c>
      <c r="L617" s="26"/>
    </row>
    <row r="618" spans="1:12" ht="60.75">
      <c r="A618" s="135"/>
      <c r="B618" s="140" t="s">
        <v>302</v>
      </c>
      <c r="C618" s="99"/>
      <c r="D618" s="18">
        <f>D619</f>
        <v>487.985</v>
      </c>
      <c r="E618" s="24">
        <f>E619</f>
        <v>487.985</v>
      </c>
      <c r="F618" s="24"/>
      <c r="G618" s="24">
        <f>G619</f>
        <v>487.985</v>
      </c>
      <c r="H618" s="24">
        <f>H619</f>
        <v>487.985</v>
      </c>
      <c r="I618" s="2">
        <f t="shared" si="52"/>
        <v>0</v>
      </c>
      <c r="J618" s="6">
        <f t="shared" si="53"/>
        <v>1</v>
      </c>
      <c r="K618" s="6">
        <f t="shared" si="54"/>
        <v>1</v>
      </c>
      <c r="L618" s="26"/>
    </row>
    <row r="619" spans="1:12" ht="27">
      <c r="A619" s="135"/>
      <c r="B619" s="139" t="s">
        <v>564</v>
      </c>
      <c r="C619" s="98"/>
      <c r="D619" s="18">
        <v>487.985</v>
      </c>
      <c r="E619" s="24">
        <v>487.985</v>
      </c>
      <c r="F619" s="24"/>
      <c r="G619" s="24">
        <v>487.985</v>
      </c>
      <c r="H619" s="24">
        <f>G619</f>
        <v>487.985</v>
      </c>
      <c r="I619" s="2">
        <f t="shared" si="52"/>
        <v>0</v>
      </c>
      <c r="J619" s="6">
        <f t="shared" si="53"/>
        <v>1</v>
      </c>
      <c r="K619" s="6">
        <f t="shared" si="54"/>
        <v>1</v>
      </c>
      <c r="L619" s="26"/>
    </row>
    <row r="620" spans="1:12" ht="60.75">
      <c r="A620" s="135"/>
      <c r="B620" s="140" t="s">
        <v>303</v>
      </c>
      <c r="C620" s="99"/>
      <c r="D620" s="18">
        <f>D621</f>
        <v>56</v>
      </c>
      <c r="E620" s="24">
        <f>E621</f>
        <v>56</v>
      </c>
      <c r="F620" s="24"/>
      <c r="G620" s="24">
        <f>G621</f>
        <v>56</v>
      </c>
      <c r="H620" s="24">
        <f>H621</f>
        <v>56</v>
      </c>
      <c r="I620" s="2">
        <f t="shared" si="52"/>
        <v>0</v>
      </c>
      <c r="J620" s="6">
        <f t="shared" si="53"/>
        <v>1</v>
      </c>
      <c r="K620" s="6">
        <f t="shared" si="54"/>
        <v>1</v>
      </c>
      <c r="L620" s="26"/>
    </row>
    <row r="621" spans="1:12" ht="27">
      <c r="A621" s="135"/>
      <c r="B621" s="139" t="s">
        <v>564</v>
      </c>
      <c r="C621" s="98"/>
      <c r="D621" s="18">
        <v>56</v>
      </c>
      <c r="E621" s="24">
        <v>56</v>
      </c>
      <c r="F621" s="24"/>
      <c r="G621" s="24">
        <v>56</v>
      </c>
      <c r="H621" s="24">
        <f>G621</f>
        <v>56</v>
      </c>
      <c r="I621" s="2">
        <f t="shared" si="52"/>
        <v>0</v>
      </c>
      <c r="J621" s="6">
        <f t="shared" si="53"/>
        <v>1</v>
      </c>
      <c r="K621" s="6">
        <f t="shared" si="54"/>
        <v>1</v>
      </c>
      <c r="L621" s="26"/>
    </row>
    <row r="622" spans="1:12" ht="60.75">
      <c r="A622" s="135"/>
      <c r="B622" s="140" t="s">
        <v>306</v>
      </c>
      <c r="C622" s="99"/>
      <c r="D622" s="18">
        <f>D623</f>
        <v>15.53</v>
      </c>
      <c r="E622" s="24">
        <f>E623</f>
        <v>15.53</v>
      </c>
      <c r="F622" s="24"/>
      <c r="G622" s="24">
        <f>G623</f>
        <v>15.53</v>
      </c>
      <c r="H622" s="24">
        <f>H623</f>
        <v>15.53</v>
      </c>
      <c r="I622" s="2">
        <f t="shared" si="52"/>
        <v>0</v>
      </c>
      <c r="J622" s="6">
        <f t="shared" si="53"/>
        <v>1</v>
      </c>
      <c r="K622" s="6">
        <f t="shared" si="54"/>
        <v>1</v>
      </c>
      <c r="L622" s="26"/>
    </row>
    <row r="623" spans="1:12" ht="27">
      <c r="A623" s="135"/>
      <c r="B623" s="139" t="s">
        <v>564</v>
      </c>
      <c r="C623" s="98"/>
      <c r="D623" s="18">
        <v>15.53</v>
      </c>
      <c r="E623" s="24">
        <v>15.53</v>
      </c>
      <c r="F623" s="24"/>
      <c r="G623" s="24">
        <v>15.53</v>
      </c>
      <c r="H623" s="24">
        <f>G623</f>
        <v>15.53</v>
      </c>
      <c r="I623" s="2">
        <f t="shared" si="52"/>
        <v>0</v>
      </c>
      <c r="J623" s="6">
        <f t="shared" si="53"/>
        <v>1</v>
      </c>
      <c r="K623" s="6">
        <f t="shared" si="54"/>
        <v>1</v>
      </c>
      <c r="L623" s="26"/>
    </row>
    <row r="624" spans="1:12" ht="40.5">
      <c r="A624" s="135"/>
      <c r="B624" s="140" t="s">
        <v>304</v>
      </c>
      <c r="C624" s="99"/>
      <c r="D624" s="18">
        <f>D625</f>
        <v>0</v>
      </c>
      <c r="E624" s="24">
        <f>E625</f>
        <v>0</v>
      </c>
      <c r="F624" s="24"/>
      <c r="G624" s="24">
        <f>G625</f>
        <v>0</v>
      </c>
      <c r="H624" s="24">
        <f>H625</f>
        <v>0</v>
      </c>
      <c r="I624" s="2">
        <f t="shared" si="52"/>
        <v>0</v>
      </c>
      <c r="J624" s="6"/>
      <c r="K624" s="6"/>
      <c r="L624" s="26"/>
    </row>
    <row r="625" spans="1:12" ht="27">
      <c r="A625" s="135"/>
      <c r="B625" s="139" t="s">
        <v>564</v>
      </c>
      <c r="C625" s="98"/>
      <c r="D625" s="18">
        <v>0</v>
      </c>
      <c r="E625" s="24"/>
      <c r="F625" s="24"/>
      <c r="G625" s="24"/>
      <c r="H625" s="24">
        <f>G625</f>
        <v>0</v>
      </c>
      <c r="I625" s="2">
        <f t="shared" si="52"/>
        <v>0</v>
      </c>
      <c r="J625" s="6"/>
      <c r="K625" s="6"/>
      <c r="L625" s="26"/>
    </row>
    <row r="626" spans="1:12" ht="40.5">
      <c r="A626" s="135"/>
      <c r="B626" s="140" t="s">
        <v>305</v>
      </c>
      <c r="C626" s="99"/>
      <c r="D626" s="18">
        <f>D627+D628</f>
        <v>10</v>
      </c>
      <c r="E626" s="18">
        <f>E627+E628</f>
        <v>10</v>
      </c>
      <c r="F626" s="24"/>
      <c r="G626" s="18">
        <f>G627+G628</f>
        <v>10</v>
      </c>
      <c r="H626" s="24">
        <f>H627</f>
        <v>5</v>
      </c>
      <c r="I626" s="2">
        <f t="shared" si="52"/>
        <v>0</v>
      </c>
      <c r="J626" s="6">
        <f aca="true" t="shared" si="55" ref="J626:J659">G626/D626</f>
        <v>1</v>
      </c>
      <c r="K626" s="6">
        <f aca="true" t="shared" si="56" ref="K626:K659">E626/D626</f>
        <v>1</v>
      </c>
      <c r="L626" s="26"/>
    </row>
    <row r="627" spans="1:12" ht="27">
      <c r="A627" s="135"/>
      <c r="B627" s="139" t="s">
        <v>564</v>
      </c>
      <c r="C627" s="98"/>
      <c r="D627" s="18">
        <v>5</v>
      </c>
      <c r="E627" s="24">
        <v>5</v>
      </c>
      <c r="F627" s="24"/>
      <c r="G627" s="24">
        <v>5</v>
      </c>
      <c r="H627" s="24">
        <f>G627</f>
        <v>5</v>
      </c>
      <c r="I627" s="2">
        <f t="shared" si="52"/>
        <v>0</v>
      </c>
      <c r="J627" s="6">
        <f t="shared" si="55"/>
        <v>1</v>
      </c>
      <c r="K627" s="6">
        <f t="shared" si="56"/>
        <v>1</v>
      </c>
      <c r="L627" s="26"/>
    </row>
    <row r="628" spans="1:12" ht="27">
      <c r="A628" s="135"/>
      <c r="B628" s="139" t="s">
        <v>565</v>
      </c>
      <c r="C628" s="98"/>
      <c r="D628" s="18">
        <v>5</v>
      </c>
      <c r="E628" s="24">
        <v>5</v>
      </c>
      <c r="F628" s="24"/>
      <c r="G628" s="24">
        <v>5</v>
      </c>
      <c r="H628" s="24">
        <f>G628</f>
        <v>5</v>
      </c>
      <c r="I628" s="2">
        <f t="shared" si="52"/>
        <v>0</v>
      </c>
      <c r="J628" s="6">
        <f t="shared" si="55"/>
        <v>1</v>
      </c>
      <c r="K628" s="6">
        <f t="shared" si="56"/>
        <v>1</v>
      </c>
      <c r="L628" s="26"/>
    </row>
    <row r="629" spans="1:12" ht="81">
      <c r="A629" s="135"/>
      <c r="B629" s="140" t="s">
        <v>307</v>
      </c>
      <c r="C629" s="99"/>
      <c r="D629" s="18">
        <f>D630+D631</f>
        <v>180</v>
      </c>
      <c r="E629" s="18">
        <f>E630+E631</f>
        <v>180</v>
      </c>
      <c r="F629" s="24"/>
      <c r="G629" s="18">
        <f>G630+G631</f>
        <v>180</v>
      </c>
      <c r="H629" s="24">
        <f>H630</f>
        <v>90</v>
      </c>
      <c r="I629" s="2">
        <f t="shared" si="52"/>
        <v>0</v>
      </c>
      <c r="J629" s="6">
        <f t="shared" si="55"/>
        <v>1</v>
      </c>
      <c r="K629" s="6">
        <f t="shared" si="56"/>
        <v>1</v>
      </c>
      <c r="L629" s="26"/>
    </row>
    <row r="630" spans="1:12" ht="27">
      <c r="A630" s="135"/>
      <c r="B630" s="139" t="s">
        <v>564</v>
      </c>
      <c r="C630" s="98"/>
      <c r="D630" s="18">
        <v>90</v>
      </c>
      <c r="E630" s="24">
        <v>90</v>
      </c>
      <c r="F630" s="24"/>
      <c r="G630" s="24">
        <v>90</v>
      </c>
      <c r="H630" s="24">
        <f>G630</f>
        <v>90</v>
      </c>
      <c r="I630" s="2">
        <f t="shared" si="52"/>
        <v>0</v>
      </c>
      <c r="J630" s="6">
        <f t="shared" si="55"/>
        <v>1</v>
      </c>
      <c r="K630" s="6">
        <f t="shared" si="56"/>
        <v>1</v>
      </c>
      <c r="L630" s="26"/>
    </row>
    <row r="631" spans="1:12" ht="27">
      <c r="A631" s="135"/>
      <c r="B631" s="139" t="s">
        <v>565</v>
      </c>
      <c r="C631" s="98"/>
      <c r="D631" s="18">
        <v>90</v>
      </c>
      <c r="E631" s="24">
        <v>90</v>
      </c>
      <c r="F631" s="24"/>
      <c r="G631" s="24">
        <v>90</v>
      </c>
      <c r="H631" s="24">
        <f>G631</f>
        <v>90</v>
      </c>
      <c r="I631" s="2">
        <f t="shared" si="52"/>
        <v>0</v>
      </c>
      <c r="J631" s="6">
        <f t="shared" si="55"/>
        <v>1</v>
      </c>
      <c r="K631" s="6">
        <f t="shared" si="56"/>
        <v>1</v>
      </c>
      <c r="L631" s="26"/>
    </row>
    <row r="632" spans="1:12" ht="81">
      <c r="A632" s="135"/>
      <c r="B632" s="140" t="s">
        <v>308</v>
      </c>
      <c r="C632" s="99"/>
      <c r="D632" s="18">
        <f>D633+D634</f>
        <v>280.52</v>
      </c>
      <c r="E632" s="24">
        <f>E633+E634</f>
        <v>280.52</v>
      </c>
      <c r="F632" s="24"/>
      <c r="G632" s="24">
        <f>G633+G634</f>
        <v>280.52</v>
      </c>
      <c r="H632" s="24">
        <f>H633+H634</f>
        <v>280.52</v>
      </c>
      <c r="I632" s="2">
        <f t="shared" si="52"/>
        <v>0</v>
      </c>
      <c r="J632" s="6">
        <f t="shared" si="55"/>
        <v>1</v>
      </c>
      <c r="K632" s="6">
        <f t="shared" si="56"/>
        <v>1</v>
      </c>
      <c r="L632" s="26"/>
    </row>
    <row r="633" spans="1:12" ht="27">
      <c r="A633" s="135"/>
      <c r="B633" s="139" t="s">
        <v>375</v>
      </c>
      <c r="C633" s="98"/>
      <c r="D633" s="18">
        <v>140.26</v>
      </c>
      <c r="E633" s="18">
        <v>140.26</v>
      </c>
      <c r="F633" s="18"/>
      <c r="G633" s="18">
        <v>140.26</v>
      </c>
      <c r="H633" s="18">
        <f>G633</f>
        <v>140.26</v>
      </c>
      <c r="I633" s="2">
        <f t="shared" si="52"/>
        <v>0</v>
      </c>
      <c r="J633" s="6">
        <f t="shared" si="55"/>
        <v>1</v>
      </c>
      <c r="K633" s="6">
        <f t="shared" si="56"/>
        <v>1</v>
      </c>
      <c r="L633" s="26"/>
    </row>
    <row r="634" spans="1:12" ht="27">
      <c r="A634" s="135"/>
      <c r="B634" s="139" t="s">
        <v>564</v>
      </c>
      <c r="C634" s="98"/>
      <c r="D634" s="18">
        <v>140.26</v>
      </c>
      <c r="E634" s="24">
        <v>140.26</v>
      </c>
      <c r="F634" s="24"/>
      <c r="G634" s="24">
        <v>140.26</v>
      </c>
      <c r="H634" s="24">
        <f>G634</f>
        <v>140.26</v>
      </c>
      <c r="I634" s="2">
        <f t="shared" si="52"/>
        <v>0</v>
      </c>
      <c r="J634" s="6">
        <f t="shared" si="55"/>
        <v>1</v>
      </c>
      <c r="K634" s="6">
        <f t="shared" si="56"/>
        <v>1</v>
      </c>
      <c r="L634" s="26"/>
    </row>
    <row r="635" spans="1:12" ht="81">
      <c r="A635" s="135"/>
      <c r="B635" s="140" t="s">
        <v>309</v>
      </c>
      <c r="C635" s="99"/>
      <c r="D635" s="18">
        <f>D636+D637</f>
        <v>217.2</v>
      </c>
      <c r="E635" s="24">
        <f>E636+E637</f>
        <v>217.2</v>
      </c>
      <c r="F635" s="24"/>
      <c r="G635" s="24">
        <f>G636+G637</f>
        <v>217.2</v>
      </c>
      <c r="H635" s="24">
        <f>H636+H637</f>
        <v>217.2</v>
      </c>
      <c r="I635" s="2">
        <f t="shared" si="52"/>
        <v>0</v>
      </c>
      <c r="J635" s="6">
        <f t="shared" si="55"/>
        <v>1</v>
      </c>
      <c r="K635" s="6">
        <f t="shared" si="56"/>
        <v>1</v>
      </c>
      <c r="L635" s="26"/>
    </row>
    <row r="636" spans="1:12" ht="27">
      <c r="A636" s="135"/>
      <c r="B636" s="139" t="s">
        <v>375</v>
      </c>
      <c r="C636" s="98"/>
      <c r="D636" s="18">
        <v>108.6</v>
      </c>
      <c r="E636" s="18">
        <v>108.6</v>
      </c>
      <c r="F636" s="18"/>
      <c r="G636" s="18">
        <v>108.6</v>
      </c>
      <c r="H636" s="18">
        <f>G636</f>
        <v>108.6</v>
      </c>
      <c r="I636" s="2">
        <f t="shared" si="52"/>
        <v>0</v>
      </c>
      <c r="J636" s="6">
        <f t="shared" si="55"/>
        <v>1</v>
      </c>
      <c r="K636" s="6">
        <f t="shared" si="56"/>
        <v>1</v>
      </c>
      <c r="L636" s="26"/>
    </row>
    <row r="637" spans="1:12" ht="27">
      <c r="A637" s="135"/>
      <c r="B637" s="139" t="s">
        <v>564</v>
      </c>
      <c r="C637" s="98"/>
      <c r="D637" s="18">
        <v>108.6</v>
      </c>
      <c r="E637" s="24">
        <v>108.6</v>
      </c>
      <c r="F637" s="24"/>
      <c r="G637" s="24">
        <v>108.6</v>
      </c>
      <c r="H637" s="24">
        <f>G637</f>
        <v>108.6</v>
      </c>
      <c r="I637" s="2">
        <f t="shared" si="52"/>
        <v>0</v>
      </c>
      <c r="J637" s="6">
        <f t="shared" si="55"/>
        <v>1</v>
      </c>
      <c r="K637" s="6">
        <f t="shared" si="56"/>
        <v>1</v>
      </c>
      <c r="L637" s="26"/>
    </row>
    <row r="638" spans="1:12" ht="121.5">
      <c r="A638" s="135"/>
      <c r="B638" s="140" t="s">
        <v>525</v>
      </c>
      <c r="C638" s="99"/>
      <c r="D638" s="18">
        <f>D639</f>
        <v>247.4</v>
      </c>
      <c r="E638" s="24">
        <f>E639</f>
        <v>247.4</v>
      </c>
      <c r="F638" s="24"/>
      <c r="G638" s="24">
        <f>G639</f>
        <v>247.4</v>
      </c>
      <c r="H638" s="24">
        <f>H639</f>
        <v>247.4</v>
      </c>
      <c r="I638" s="2">
        <f t="shared" si="52"/>
        <v>0</v>
      </c>
      <c r="J638" s="6">
        <f t="shared" si="55"/>
        <v>1</v>
      </c>
      <c r="K638" s="6">
        <f t="shared" si="56"/>
        <v>1</v>
      </c>
      <c r="L638" s="26"/>
    </row>
    <row r="639" spans="1:12" ht="27">
      <c r="A639" s="135"/>
      <c r="B639" s="139" t="s">
        <v>564</v>
      </c>
      <c r="C639" s="98"/>
      <c r="D639" s="18">
        <v>247.4</v>
      </c>
      <c r="E639" s="24">
        <v>247.4</v>
      </c>
      <c r="F639" s="24"/>
      <c r="G639" s="24">
        <v>247.4</v>
      </c>
      <c r="H639" s="24">
        <f>G639</f>
        <v>247.4</v>
      </c>
      <c r="I639" s="2">
        <f t="shared" si="52"/>
        <v>0</v>
      </c>
      <c r="J639" s="6">
        <f t="shared" si="55"/>
        <v>1</v>
      </c>
      <c r="K639" s="6">
        <f t="shared" si="56"/>
        <v>1</v>
      </c>
      <c r="L639" s="26"/>
    </row>
    <row r="640" spans="1:12" ht="40.5">
      <c r="A640" s="135"/>
      <c r="B640" s="140" t="s">
        <v>19</v>
      </c>
      <c r="C640" s="99"/>
      <c r="D640" s="18">
        <f>D641+D642</f>
        <v>30</v>
      </c>
      <c r="E640" s="18">
        <f>E641+E642</f>
        <v>30</v>
      </c>
      <c r="F640" s="24"/>
      <c r="G640" s="18">
        <f>G641+G642</f>
        <v>30</v>
      </c>
      <c r="H640" s="24">
        <f>H641</f>
        <v>15</v>
      </c>
      <c r="I640" s="2">
        <f t="shared" si="52"/>
        <v>0</v>
      </c>
      <c r="J640" s="6">
        <f t="shared" si="55"/>
        <v>1</v>
      </c>
      <c r="K640" s="6">
        <f t="shared" si="56"/>
        <v>1</v>
      </c>
      <c r="L640" s="26"/>
    </row>
    <row r="641" spans="1:12" ht="27">
      <c r="A641" s="135"/>
      <c r="B641" s="139" t="s">
        <v>564</v>
      </c>
      <c r="C641" s="98"/>
      <c r="D641" s="18">
        <v>15</v>
      </c>
      <c r="E641" s="24">
        <v>15</v>
      </c>
      <c r="F641" s="24"/>
      <c r="G641" s="24">
        <v>15</v>
      </c>
      <c r="H641" s="24">
        <f>G641</f>
        <v>15</v>
      </c>
      <c r="I641" s="2">
        <f t="shared" si="52"/>
        <v>0</v>
      </c>
      <c r="J641" s="6">
        <f t="shared" si="55"/>
        <v>1</v>
      </c>
      <c r="K641" s="6">
        <f t="shared" si="56"/>
        <v>1</v>
      </c>
      <c r="L641" s="26"/>
    </row>
    <row r="642" spans="1:12" ht="27">
      <c r="A642" s="135"/>
      <c r="B642" s="139" t="s">
        <v>565</v>
      </c>
      <c r="C642" s="98"/>
      <c r="D642" s="18">
        <v>15</v>
      </c>
      <c r="E642" s="24">
        <v>15</v>
      </c>
      <c r="F642" s="24"/>
      <c r="G642" s="24">
        <v>15</v>
      </c>
      <c r="H642" s="24">
        <f>G642</f>
        <v>15</v>
      </c>
      <c r="I642" s="2">
        <f t="shared" si="52"/>
        <v>0</v>
      </c>
      <c r="J642" s="6">
        <f t="shared" si="55"/>
        <v>1</v>
      </c>
      <c r="K642" s="6">
        <f t="shared" si="56"/>
        <v>1</v>
      </c>
      <c r="L642" s="26"/>
    </row>
    <row r="643" spans="1:12" ht="40.5">
      <c r="A643" s="135"/>
      <c r="B643" s="140" t="s">
        <v>20</v>
      </c>
      <c r="C643" s="99"/>
      <c r="D643" s="18">
        <f>D644+D645</f>
        <v>25.8</v>
      </c>
      <c r="E643" s="18">
        <f>E644+E645</f>
        <v>25.8</v>
      </c>
      <c r="F643" s="24"/>
      <c r="G643" s="18">
        <f>G644+G645</f>
        <v>25.8</v>
      </c>
      <c r="H643" s="24">
        <f>H644</f>
        <v>12.9</v>
      </c>
      <c r="I643" s="2">
        <f t="shared" si="52"/>
        <v>0</v>
      </c>
      <c r="J643" s="6">
        <f t="shared" si="55"/>
        <v>1</v>
      </c>
      <c r="K643" s="6">
        <f t="shared" si="56"/>
        <v>1</v>
      </c>
      <c r="L643" s="26"/>
    </row>
    <row r="644" spans="1:12" ht="27">
      <c r="A644" s="135"/>
      <c r="B644" s="139" t="s">
        <v>564</v>
      </c>
      <c r="C644" s="98"/>
      <c r="D644" s="18">
        <v>12.9</v>
      </c>
      <c r="E644" s="24">
        <v>12.9</v>
      </c>
      <c r="F644" s="24"/>
      <c r="G644" s="24">
        <v>12.9</v>
      </c>
      <c r="H644" s="24">
        <f>G644</f>
        <v>12.9</v>
      </c>
      <c r="I644" s="2">
        <f t="shared" si="52"/>
        <v>0</v>
      </c>
      <c r="J644" s="6">
        <f t="shared" si="55"/>
        <v>1</v>
      </c>
      <c r="K644" s="6">
        <f t="shared" si="56"/>
        <v>1</v>
      </c>
      <c r="L644" s="26"/>
    </row>
    <row r="645" spans="1:12" ht="27">
      <c r="A645" s="135"/>
      <c r="B645" s="139" t="s">
        <v>565</v>
      </c>
      <c r="C645" s="98"/>
      <c r="D645" s="18">
        <v>12.9</v>
      </c>
      <c r="E645" s="24">
        <v>12.9</v>
      </c>
      <c r="F645" s="24"/>
      <c r="G645" s="24">
        <v>12.9</v>
      </c>
      <c r="H645" s="24">
        <f>G645</f>
        <v>12.9</v>
      </c>
      <c r="I645" s="2">
        <f t="shared" si="52"/>
        <v>0</v>
      </c>
      <c r="J645" s="6">
        <f t="shared" si="55"/>
        <v>1</v>
      </c>
      <c r="K645" s="6">
        <f t="shared" si="56"/>
        <v>1</v>
      </c>
      <c r="L645" s="26"/>
    </row>
    <row r="646" spans="1:12" ht="40.5">
      <c r="A646" s="135"/>
      <c r="B646" s="140" t="s">
        <v>21</v>
      </c>
      <c r="C646" s="99"/>
      <c r="D646" s="18">
        <f>D647+D648</f>
        <v>48</v>
      </c>
      <c r="E646" s="18">
        <f>E647+E648</f>
        <v>48</v>
      </c>
      <c r="F646" s="24"/>
      <c r="G646" s="18">
        <f>G647+G648</f>
        <v>48</v>
      </c>
      <c r="H646" s="24">
        <f>H647</f>
        <v>24</v>
      </c>
      <c r="I646" s="2">
        <f t="shared" si="52"/>
        <v>0</v>
      </c>
      <c r="J646" s="6">
        <f t="shared" si="55"/>
        <v>1</v>
      </c>
      <c r="K646" s="6">
        <f t="shared" si="56"/>
        <v>1</v>
      </c>
      <c r="L646" s="26"/>
    </row>
    <row r="647" spans="1:12" ht="27">
      <c r="A647" s="135"/>
      <c r="B647" s="139" t="s">
        <v>564</v>
      </c>
      <c r="C647" s="98"/>
      <c r="D647" s="18">
        <v>24</v>
      </c>
      <c r="E647" s="24">
        <v>24</v>
      </c>
      <c r="F647" s="24"/>
      <c r="G647" s="24">
        <v>24</v>
      </c>
      <c r="H647" s="24">
        <f>G647</f>
        <v>24</v>
      </c>
      <c r="I647" s="2">
        <f t="shared" si="52"/>
        <v>0</v>
      </c>
      <c r="J647" s="6">
        <f t="shared" si="55"/>
        <v>1</v>
      </c>
      <c r="K647" s="6">
        <f t="shared" si="56"/>
        <v>1</v>
      </c>
      <c r="L647" s="26"/>
    </row>
    <row r="648" spans="1:12" ht="27">
      <c r="A648" s="135"/>
      <c r="B648" s="139" t="s">
        <v>565</v>
      </c>
      <c r="C648" s="98"/>
      <c r="D648" s="18">
        <v>24</v>
      </c>
      <c r="E648" s="24">
        <v>24</v>
      </c>
      <c r="F648" s="24"/>
      <c r="G648" s="24">
        <v>24</v>
      </c>
      <c r="H648" s="24">
        <f>G648</f>
        <v>24</v>
      </c>
      <c r="I648" s="2">
        <f t="shared" si="52"/>
        <v>0</v>
      </c>
      <c r="J648" s="6">
        <f t="shared" si="55"/>
        <v>1</v>
      </c>
      <c r="K648" s="6">
        <f t="shared" si="56"/>
        <v>1</v>
      </c>
      <c r="L648" s="26"/>
    </row>
    <row r="649" spans="1:12" ht="40.5">
      <c r="A649" s="135"/>
      <c r="B649" s="140" t="s">
        <v>22</v>
      </c>
      <c r="C649" s="99"/>
      <c r="D649" s="18">
        <f>D650</f>
        <v>10</v>
      </c>
      <c r="E649" s="24">
        <f>E650</f>
        <v>10</v>
      </c>
      <c r="F649" s="24"/>
      <c r="G649" s="24">
        <f>G650</f>
        <v>10</v>
      </c>
      <c r="H649" s="24">
        <f>H650</f>
        <v>10</v>
      </c>
      <c r="I649" s="2">
        <f t="shared" si="52"/>
        <v>0</v>
      </c>
      <c r="J649" s="6">
        <f t="shared" si="55"/>
        <v>1</v>
      </c>
      <c r="K649" s="6">
        <f t="shared" si="56"/>
        <v>1</v>
      </c>
      <c r="L649" s="26"/>
    </row>
    <row r="650" spans="1:12" ht="27">
      <c r="A650" s="135"/>
      <c r="B650" s="139" t="s">
        <v>564</v>
      </c>
      <c r="C650" s="98"/>
      <c r="D650" s="18">
        <v>10</v>
      </c>
      <c r="E650" s="24">
        <v>10</v>
      </c>
      <c r="F650" s="24"/>
      <c r="G650" s="24">
        <v>10</v>
      </c>
      <c r="H650" s="24">
        <f>G650</f>
        <v>10</v>
      </c>
      <c r="I650" s="2">
        <f t="shared" si="52"/>
        <v>0</v>
      </c>
      <c r="J650" s="6">
        <f t="shared" si="55"/>
        <v>1</v>
      </c>
      <c r="K650" s="6">
        <f t="shared" si="56"/>
        <v>1</v>
      </c>
      <c r="L650" s="26"/>
    </row>
    <row r="651" spans="1:12" ht="60.75">
      <c r="A651" s="135"/>
      <c r="B651" s="140" t="s">
        <v>23</v>
      </c>
      <c r="C651" s="99"/>
      <c r="D651" s="18">
        <f>D652+D653</f>
        <v>58.8</v>
      </c>
      <c r="E651" s="18">
        <f>E652+E653</f>
        <v>58.8</v>
      </c>
      <c r="F651" s="24"/>
      <c r="G651" s="18">
        <f>G652+G653</f>
        <v>58.8</v>
      </c>
      <c r="H651" s="24">
        <f>H652</f>
        <v>29.4</v>
      </c>
      <c r="I651" s="2">
        <f t="shared" si="52"/>
        <v>0</v>
      </c>
      <c r="J651" s="6">
        <f t="shared" si="55"/>
        <v>1</v>
      </c>
      <c r="K651" s="6">
        <f t="shared" si="56"/>
        <v>1</v>
      </c>
      <c r="L651" s="26"/>
    </row>
    <row r="652" spans="1:12" ht="27">
      <c r="A652" s="135"/>
      <c r="B652" s="139" t="s">
        <v>564</v>
      </c>
      <c r="C652" s="98"/>
      <c r="D652" s="18">
        <v>29.4</v>
      </c>
      <c r="E652" s="24">
        <v>29.4</v>
      </c>
      <c r="F652" s="24"/>
      <c r="G652" s="24">
        <v>29.4</v>
      </c>
      <c r="H652" s="24">
        <f>G652</f>
        <v>29.4</v>
      </c>
      <c r="I652" s="2">
        <f t="shared" si="52"/>
        <v>0</v>
      </c>
      <c r="J652" s="6">
        <f t="shared" si="55"/>
        <v>1</v>
      </c>
      <c r="K652" s="6">
        <f t="shared" si="56"/>
        <v>1</v>
      </c>
      <c r="L652" s="26"/>
    </row>
    <row r="653" spans="1:12" ht="27">
      <c r="A653" s="135"/>
      <c r="B653" s="139" t="s">
        <v>565</v>
      </c>
      <c r="C653" s="98"/>
      <c r="D653" s="18">
        <v>29.4</v>
      </c>
      <c r="E653" s="24">
        <v>29.4</v>
      </c>
      <c r="F653" s="24"/>
      <c r="G653" s="24">
        <v>29.4</v>
      </c>
      <c r="H653" s="24">
        <f>G653</f>
        <v>29.4</v>
      </c>
      <c r="I653" s="2">
        <f t="shared" si="52"/>
        <v>0</v>
      </c>
      <c r="J653" s="6">
        <f t="shared" si="55"/>
        <v>1</v>
      </c>
      <c r="K653" s="6">
        <f t="shared" si="56"/>
        <v>1</v>
      </c>
      <c r="L653" s="26"/>
    </row>
    <row r="654" spans="1:12" ht="81">
      <c r="A654" s="137" t="s">
        <v>24</v>
      </c>
      <c r="B654" s="138" t="s">
        <v>124</v>
      </c>
      <c r="C654" s="97"/>
      <c r="D654" s="22">
        <f aca="true" t="shared" si="57" ref="D654:H655">D656+D658</f>
        <v>28734.22</v>
      </c>
      <c r="E654" s="22">
        <f t="shared" si="57"/>
        <v>28623.86201</v>
      </c>
      <c r="F654" s="22">
        <f t="shared" si="57"/>
        <v>0</v>
      </c>
      <c r="G654" s="22">
        <f>G656+G658</f>
        <v>28623.86201</v>
      </c>
      <c r="H654" s="22">
        <f t="shared" si="57"/>
        <v>28623.86201</v>
      </c>
      <c r="I654" s="3">
        <f t="shared" si="52"/>
        <v>-110.35799000000043</v>
      </c>
      <c r="J654" s="20">
        <f t="shared" si="55"/>
        <v>0.9961593532032538</v>
      </c>
      <c r="K654" s="20">
        <f t="shared" si="56"/>
        <v>0.9961593532032538</v>
      </c>
      <c r="L654" s="41"/>
    </row>
    <row r="655" spans="1:12" ht="27">
      <c r="A655" s="135"/>
      <c r="B655" s="139" t="s">
        <v>564</v>
      </c>
      <c r="C655" s="98"/>
      <c r="D655" s="24">
        <f t="shared" si="57"/>
        <v>28734.22</v>
      </c>
      <c r="E655" s="24">
        <f t="shared" si="57"/>
        <v>28623.86201</v>
      </c>
      <c r="F655" s="24">
        <f t="shared" si="57"/>
        <v>0</v>
      </c>
      <c r="G655" s="24">
        <f>G657+G659</f>
        <v>28623.86201</v>
      </c>
      <c r="H655" s="24">
        <f t="shared" si="57"/>
        <v>28623.86201</v>
      </c>
      <c r="I655" s="2">
        <f t="shared" si="52"/>
        <v>-110.35799000000043</v>
      </c>
      <c r="J655" s="6">
        <f t="shared" si="55"/>
        <v>0.9961593532032538</v>
      </c>
      <c r="K655" s="6">
        <f t="shared" si="56"/>
        <v>0.9961593532032538</v>
      </c>
      <c r="L655" s="26"/>
    </row>
    <row r="656" spans="1:12" ht="81">
      <c r="A656" s="135"/>
      <c r="B656" s="140" t="s">
        <v>530</v>
      </c>
      <c r="C656" s="99"/>
      <c r="D656" s="24">
        <f>D657</f>
        <v>28305.947</v>
      </c>
      <c r="E656" s="24">
        <f>E657</f>
        <v>28195.58901</v>
      </c>
      <c r="F656" s="24"/>
      <c r="G656" s="24">
        <f>G657</f>
        <v>28195.58901</v>
      </c>
      <c r="H656" s="24">
        <f>H657</f>
        <v>28195.58901</v>
      </c>
      <c r="I656" s="2">
        <f t="shared" si="52"/>
        <v>-110.35799000000043</v>
      </c>
      <c r="J656" s="6">
        <f t="shared" si="55"/>
        <v>0.9961012436715154</v>
      </c>
      <c r="K656" s="6">
        <f t="shared" si="56"/>
        <v>0.9961012436715154</v>
      </c>
      <c r="L656" s="26"/>
    </row>
    <row r="657" spans="1:12" ht="27">
      <c r="A657" s="135"/>
      <c r="B657" s="139" t="s">
        <v>564</v>
      </c>
      <c r="C657" s="98"/>
      <c r="D657" s="24">
        <v>28305.947</v>
      </c>
      <c r="E657" s="24">
        <v>28195.58901</v>
      </c>
      <c r="F657" s="24"/>
      <c r="G657" s="24">
        <v>28195.58901</v>
      </c>
      <c r="H657" s="24">
        <f>G657</f>
        <v>28195.58901</v>
      </c>
      <c r="I657" s="2">
        <f t="shared" si="52"/>
        <v>-110.35799000000043</v>
      </c>
      <c r="J657" s="6">
        <f t="shared" si="55"/>
        <v>0.9961012436715154</v>
      </c>
      <c r="K657" s="6">
        <f t="shared" si="56"/>
        <v>0.9961012436715154</v>
      </c>
      <c r="L657" s="26"/>
    </row>
    <row r="658" spans="1:12" ht="144.75" customHeight="1">
      <c r="A658" s="135"/>
      <c r="B658" s="140" t="s">
        <v>529</v>
      </c>
      <c r="C658" s="99"/>
      <c r="D658" s="24">
        <f>D659</f>
        <v>428.273</v>
      </c>
      <c r="E658" s="24">
        <f>E659</f>
        <v>428.273</v>
      </c>
      <c r="F658" s="24"/>
      <c r="G658" s="24">
        <f>G659</f>
        <v>428.273</v>
      </c>
      <c r="H658" s="24">
        <f>H659</f>
        <v>428.273</v>
      </c>
      <c r="I658" s="2">
        <f t="shared" si="52"/>
        <v>0</v>
      </c>
      <c r="J658" s="6">
        <f t="shared" si="55"/>
        <v>1</v>
      </c>
      <c r="K658" s="6">
        <f t="shared" si="56"/>
        <v>1</v>
      </c>
      <c r="L658" s="26"/>
    </row>
    <row r="659" spans="1:12" ht="27">
      <c r="A659" s="135"/>
      <c r="B659" s="139" t="s">
        <v>564</v>
      </c>
      <c r="C659" s="98"/>
      <c r="D659" s="24">
        <v>428.273</v>
      </c>
      <c r="E659" s="24">
        <v>428.273</v>
      </c>
      <c r="F659" s="24"/>
      <c r="G659" s="24">
        <v>428.273</v>
      </c>
      <c r="H659" s="24">
        <f>G659</f>
        <v>428.273</v>
      </c>
      <c r="I659" s="2">
        <f t="shared" si="52"/>
        <v>0</v>
      </c>
      <c r="J659" s="6">
        <f t="shared" si="55"/>
        <v>1</v>
      </c>
      <c r="K659" s="6">
        <f t="shared" si="56"/>
        <v>1</v>
      </c>
      <c r="L659" s="26"/>
    </row>
    <row r="660" spans="1:12" ht="21.75" customHeight="1">
      <c r="A660" s="124"/>
      <c r="B660" s="125"/>
      <c r="C660" s="89"/>
      <c r="D660" s="60"/>
      <c r="E660" s="60"/>
      <c r="F660" s="60"/>
      <c r="G660" s="60"/>
      <c r="H660" s="60"/>
      <c r="I660" s="2">
        <f t="shared" si="52"/>
        <v>0</v>
      </c>
      <c r="J660" s="6"/>
      <c r="K660" s="6"/>
      <c r="L660" s="26"/>
    </row>
    <row r="661" spans="1:12" s="47" customFormat="1" ht="81">
      <c r="A661" s="141">
        <v>8</v>
      </c>
      <c r="B661" s="142" t="s">
        <v>239</v>
      </c>
      <c r="C661" s="100"/>
      <c r="D661" s="67">
        <v>27715.082</v>
      </c>
      <c r="E661" s="67">
        <v>26938.772</v>
      </c>
      <c r="F661" s="67">
        <v>776.309</v>
      </c>
      <c r="G661" s="67">
        <v>26938.772</v>
      </c>
      <c r="H661" s="67">
        <v>26938.772</v>
      </c>
      <c r="I661" s="5">
        <f t="shared" si="52"/>
        <v>-776.3099999999977</v>
      </c>
      <c r="J661" s="14">
        <f aca="true" t="shared" si="58" ref="J661:J673">G661/D661</f>
        <v>0.9719896192260951</v>
      </c>
      <c r="K661" s="14">
        <f aca="true" t="shared" si="59" ref="K661:K673">E661/D661</f>
        <v>0.9719896192260951</v>
      </c>
      <c r="L661" s="68"/>
    </row>
    <row r="662" spans="1:12" ht="27">
      <c r="A662" s="143"/>
      <c r="B662" s="144" t="s">
        <v>564</v>
      </c>
      <c r="C662" s="101"/>
      <c r="D662" s="62">
        <v>27715.082</v>
      </c>
      <c r="E662" s="62">
        <v>26938.772</v>
      </c>
      <c r="F662" s="62">
        <v>776.309</v>
      </c>
      <c r="G662" s="62">
        <v>26938.772</v>
      </c>
      <c r="H662" s="62">
        <v>26938.772</v>
      </c>
      <c r="I662" s="1">
        <f t="shared" si="52"/>
        <v>-776.3099999999977</v>
      </c>
      <c r="J662" s="19">
        <f t="shared" si="58"/>
        <v>0.9719896192260951</v>
      </c>
      <c r="K662" s="19">
        <f t="shared" si="59"/>
        <v>0.9719896192260951</v>
      </c>
      <c r="L662" s="59"/>
    </row>
    <row r="663" spans="1:12" s="47" customFormat="1" ht="40.5">
      <c r="A663" s="145" t="s">
        <v>427</v>
      </c>
      <c r="B663" s="146" t="s">
        <v>240</v>
      </c>
      <c r="C663" s="102"/>
      <c r="D663" s="76">
        <v>557.453</v>
      </c>
      <c r="E663" s="76">
        <v>557.453</v>
      </c>
      <c r="F663" s="76">
        <v>0</v>
      </c>
      <c r="G663" s="76">
        <v>557.453</v>
      </c>
      <c r="H663" s="76">
        <v>557.453</v>
      </c>
      <c r="I663" s="3">
        <f t="shared" si="52"/>
        <v>0</v>
      </c>
      <c r="J663" s="20">
        <f t="shared" si="58"/>
        <v>1</v>
      </c>
      <c r="K663" s="20">
        <f t="shared" si="59"/>
        <v>1</v>
      </c>
      <c r="L663" s="77"/>
    </row>
    <row r="664" spans="1:12" s="47" customFormat="1" ht="101.25">
      <c r="A664" s="143"/>
      <c r="B664" s="147" t="s">
        <v>241</v>
      </c>
      <c r="C664" s="103"/>
      <c r="D664" s="61">
        <v>513.553</v>
      </c>
      <c r="E664" s="61">
        <v>513.553</v>
      </c>
      <c r="F664" s="61">
        <v>0</v>
      </c>
      <c r="G664" s="61">
        <v>513.553</v>
      </c>
      <c r="H664" s="61">
        <v>513.553</v>
      </c>
      <c r="I664" s="2">
        <f t="shared" si="52"/>
        <v>0</v>
      </c>
      <c r="J664" s="6">
        <f t="shared" si="58"/>
        <v>1</v>
      </c>
      <c r="K664" s="6">
        <f t="shared" si="59"/>
        <v>1</v>
      </c>
      <c r="L664" s="59"/>
    </row>
    <row r="665" spans="1:12" s="47" customFormat="1" ht="60.75">
      <c r="A665" s="143"/>
      <c r="B665" s="147" t="s">
        <v>242</v>
      </c>
      <c r="C665" s="103"/>
      <c r="D665" s="61">
        <v>1.4</v>
      </c>
      <c r="E665" s="61">
        <v>1.4</v>
      </c>
      <c r="F665" s="61">
        <v>0</v>
      </c>
      <c r="G665" s="61">
        <v>1.4</v>
      </c>
      <c r="H665" s="61">
        <v>1.4</v>
      </c>
      <c r="I665" s="2">
        <f t="shared" si="52"/>
        <v>0</v>
      </c>
      <c r="J665" s="6">
        <f t="shared" si="58"/>
        <v>1</v>
      </c>
      <c r="K665" s="6">
        <f t="shared" si="59"/>
        <v>1</v>
      </c>
      <c r="L665" s="59"/>
    </row>
    <row r="666" spans="1:12" s="47" customFormat="1" ht="60.75">
      <c r="A666" s="143"/>
      <c r="B666" s="147" t="s">
        <v>243</v>
      </c>
      <c r="C666" s="103"/>
      <c r="D666" s="61">
        <v>42.5</v>
      </c>
      <c r="E666" s="61">
        <v>42.5</v>
      </c>
      <c r="F666" s="61">
        <v>0</v>
      </c>
      <c r="G666" s="61">
        <v>42.5</v>
      </c>
      <c r="H666" s="61">
        <v>42.5</v>
      </c>
      <c r="I666" s="2">
        <f t="shared" si="52"/>
        <v>0</v>
      </c>
      <c r="J666" s="6">
        <f t="shared" si="58"/>
        <v>1</v>
      </c>
      <c r="K666" s="6">
        <f t="shared" si="59"/>
        <v>1</v>
      </c>
      <c r="L666" s="59"/>
    </row>
    <row r="667" spans="1:12" s="47" customFormat="1" ht="141.75">
      <c r="A667" s="145" t="s">
        <v>428</v>
      </c>
      <c r="B667" s="146" t="s">
        <v>318</v>
      </c>
      <c r="C667" s="102"/>
      <c r="D667" s="76">
        <v>981.402</v>
      </c>
      <c r="E667" s="76">
        <v>951.73</v>
      </c>
      <c r="F667" s="76">
        <v>29.672</v>
      </c>
      <c r="G667" s="76">
        <v>951.73</v>
      </c>
      <c r="H667" s="76">
        <v>951.73</v>
      </c>
      <c r="I667" s="3">
        <f t="shared" si="52"/>
        <v>-29.672000000000025</v>
      </c>
      <c r="J667" s="20">
        <f t="shared" si="58"/>
        <v>0.96976570253576</v>
      </c>
      <c r="K667" s="20">
        <f t="shared" si="59"/>
        <v>0.96976570253576</v>
      </c>
      <c r="L667" s="78"/>
    </row>
    <row r="668" spans="1:12" s="47" customFormat="1" ht="40.5">
      <c r="A668" s="143"/>
      <c r="B668" s="147" t="s">
        <v>319</v>
      </c>
      <c r="C668" s="103"/>
      <c r="D668" s="61">
        <v>282.543</v>
      </c>
      <c r="E668" s="61">
        <v>282.543</v>
      </c>
      <c r="F668" s="61">
        <v>0</v>
      </c>
      <c r="G668" s="61">
        <v>282.543</v>
      </c>
      <c r="H668" s="61">
        <v>282.543</v>
      </c>
      <c r="I668" s="2">
        <f t="shared" si="52"/>
        <v>0</v>
      </c>
      <c r="J668" s="6">
        <f t="shared" si="58"/>
        <v>1</v>
      </c>
      <c r="K668" s="6">
        <f t="shared" si="59"/>
        <v>1</v>
      </c>
      <c r="L668" s="59"/>
    </row>
    <row r="669" spans="1:12" s="47" customFormat="1" ht="60.75">
      <c r="A669" s="143"/>
      <c r="B669" s="147" t="s">
        <v>320</v>
      </c>
      <c r="C669" s="103"/>
      <c r="D669" s="61">
        <v>5.178</v>
      </c>
      <c r="E669" s="61">
        <v>5.178</v>
      </c>
      <c r="F669" s="61">
        <v>0</v>
      </c>
      <c r="G669" s="61">
        <v>5.178</v>
      </c>
      <c r="H669" s="61">
        <v>5.178</v>
      </c>
      <c r="I669" s="2">
        <f t="shared" si="52"/>
        <v>0</v>
      </c>
      <c r="J669" s="6">
        <f t="shared" si="58"/>
        <v>1</v>
      </c>
      <c r="K669" s="6">
        <f t="shared" si="59"/>
        <v>1</v>
      </c>
      <c r="L669" s="59"/>
    </row>
    <row r="670" spans="1:12" s="47" customFormat="1" ht="81">
      <c r="A670" s="143"/>
      <c r="B670" s="147" t="s">
        <v>321</v>
      </c>
      <c r="C670" s="103"/>
      <c r="D670" s="61">
        <v>1.4</v>
      </c>
      <c r="E670" s="61">
        <v>1.4</v>
      </c>
      <c r="F670" s="61">
        <v>0</v>
      </c>
      <c r="G670" s="61">
        <v>1.4</v>
      </c>
      <c r="H670" s="61">
        <v>1.4</v>
      </c>
      <c r="I670" s="2">
        <f t="shared" si="52"/>
        <v>0</v>
      </c>
      <c r="J670" s="6">
        <f t="shared" si="58"/>
        <v>1</v>
      </c>
      <c r="K670" s="6">
        <f t="shared" si="59"/>
        <v>1</v>
      </c>
      <c r="L670" s="59"/>
    </row>
    <row r="671" spans="1:12" s="47" customFormat="1" ht="60.75">
      <c r="A671" s="143"/>
      <c r="B671" s="147" t="s">
        <v>322</v>
      </c>
      <c r="C671" s="103"/>
      <c r="D671" s="61">
        <v>218.309</v>
      </c>
      <c r="E671" s="61">
        <v>218.307</v>
      </c>
      <c r="F671" s="61">
        <v>0.001</v>
      </c>
      <c r="G671" s="61">
        <v>218.307</v>
      </c>
      <c r="H671" s="61">
        <v>218.307</v>
      </c>
      <c r="I671" s="2"/>
      <c r="J671" s="6">
        <f t="shared" si="58"/>
        <v>0.9999908386736232</v>
      </c>
      <c r="K671" s="6">
        <f t="shared" si="59"/>
        <v>0.9999908386736232</v>
      </c>
      <c r="L671" s="59" t="s">
        <v>323</v>
      </c>
    </row>
    <row r="672" spans="1:12" s="47" customFormat="1" ht="60.75">
      <c r="A672" s="143"/>
      <c r="B672" s="147" t="s">
        <v>324</v>
      </c>
      <c r="C672" s="103"/>
      <c r="D672" s="61">
        <v>271.688</v>
      </c>
      <c r="E672" s="61">
        <v>242.017</v>
      </c>
      <c r="F672" s="61">
        <v>29.671</v>
      </c>
      <c r="G672" s="61">
        <v>242.017</v>
      </c>
      <c r="H672" s="61">
        <v>242.017</v>
      </c>
      <c r="I672" s="2">
        <f t="shared" si="52"/>
        <v>-29.670999999999992</v>
      </c>
      <c r="J672" s="6">
        <f t="shared" si="58"/>
        <v>0.8907901710785902</v>
      </c>
      <c r="K672" s="6">
        <f t="shared" si="59"/>
        <v>0.8907901710785902</v>
      </c>
      <c r="L672" s="59" t="s">
        <v>325</v>
      </c>
    </row>
    <row r="673" spans="1:12" ht="60.75">
      <c r="A673" s="143"/>
      <c r="B673" s="147" t="s">
        <v>326</v>
      </c>
      <c r="C673" s="103"/>
      <c r="D673" s="61">
        <v>202.283</v>
      </c>
      <c r="E673" s="61">
        <v>202.283</v>
      </c>
      <c r="F673" s="61">
        <v>0</v>
      </c>
      <c r="G673" s="61">
        <v>202.283</v>
      </c>
      <c r="H673" s="61">
        <v>202.283</v>
      </c>
      <c r="I673" s="2">
        <f t="shared" si="52"/>
        <v>0</v>
      </c>
      <c r="J673" s="6">
        <f t="shared" si="58"/>
        <v>1</v>
      </c>
      <c r="K673" s="6">
        <f t="shared" si="59"/>
        <v>1</v>
      </c>
      <c r="L673" s="59"/>
    </row>
    <row r="674" spans="1:12" ht="121.5" hidden="1">
      <c r="A674" s="143"/>
      <c r="B674" s="147" t="s">
        <v>327</v>
      </c>
      <c r="C674" s="103"/>
      <c r="D674" s="61">
        <v>0</v>
      </c>
      <c r="E674" s="61">
        <v>0</v>
      </c>
      <c r="F674" s="61">
        <v>0</v>
      </c>
      <c r="G674" s="61">
        <v>0</v>
      </c>
      <c r="H674" s="61">
        <v>0</v>
      </c>
      <c r="I674" s="2">
        <f aca="true" t="shared" si="60" ref="I674:I737">G674-D674</f>
        <v>0</v>
      </c>
      <c r="J674" s="6"/>
      <c r="K674" s="6"/>
      <c r="L674" s="59"/>
    </row>
    <row r="675" spans="1:12" ht="60.75" hidden="1">
      <c r="A675" s="143"/>
      <c r="B675" s="147" t="s">
        <v>328</v>
      </c>
      <c r="C675" s="103"/>
      <c r="D675" s="61">
        <v>0</v>
      </c>
      <c r="E675" s="61">
        <v>0</v>
      </c>
      <c r="F675" s="61">
        <v>0</v>
      </c>
      <c r="G675" s="61">
        <v>0</v>
      </c>
      <c r="H675" s="61">
        <v>0</v>
      </c>
      <c r="I675" s="2">
        <f t="shared" si="60"/>
        <v>0</v>
      </c>
      <c r="J675" s="6"/>
      <c r="K675" s="6"/>
      <c r="L675" s="59"/>
    </row>
    <row r="676" spans="1:12" ht="87.75" customHeight="1">
      <c r="A676" s="145" t="s">
        <v>559</v>
      </c>
      <c r="B676" s="146" t="s">
        <v>329</v>
      </c>
      <c r="C676" s="102"/>
      <c r="D676" s="76">
        <v>4507.374</v>
      </c>
      <c r="E676" s="76">
        <v>4103.443</v>
      </c>
      <c r="F676" s="76">
        <v>403.93</v>
      </c>
      <c r="G676" s="76">
        <v>4103.443</v>
      </c>
      <c r="H676" s="76">
        <v>4103.443</v>
      </c>
      <c r="I676" s="3">
        <f t="shared" si="60"/>
        <v>-403.9309999999996</v>
      </c>
      <c r="J676" s="20">
        <f aca="true" t="shared" si="61" ref="J676:J684">G676/D676</f>
        <v>0.9103844056428423</v>
      </c>
      <c r="K676" s="20">
        <f aca="true" t="shared" si="62" ref="K676:K684">E676/D676</f>
        <v>0.9103844056428423</v>
      </c>
      <c r="L676" s="78"/>
    </row>
    <row r="677" spans="1:12" ht="101.25">
      <c r="A677" s="143"/>
      <c r="B677" s="147" t="s">
        <v>330</v>
      </c>
      <c r="C677" s="103"/>
      <c r="D677" s="61">
        <v>609.238</v>
      </c>
      <c r="E677" s="61">
        <v>230.152</v>
      </c>
      <c r="F677" s="61">
        <v>379.085</v>
      </c>
      <c r="G677" s="61">
        <v>230.152</v>
      </c>
      <c r="H677" s="61">
        <v>230.152</v>
      </c>
      <c r="I677" s="2">
        <f t="shared" si="60"/>
        <v>-379.08600000000007</v>
      </c>
      <c r="J677" s="6">
        <f t="shared" si="61"/>
        <v>0.3777702638377776</v>
      </c>
      <c r="K677" s="6">
        <f t="shared" si="62"/>
        <v>0.3777702638377776</v>
      </c>
      <c r="L677" s="59" t="s">
        <v>331</v>
      </c>
    </row>
    <row r="678" spans="1:12" ht="81">
      <c r="A678" s="143"/>
      <c r="B678" s="147" t="s">
        <v>332</v>
      </c>
      <c r="C678" s="103"/>
      <c r="D678" s="61">
        <v>441.722</v>
      </c>
      <c r="E678" s="61">
        <v>441.575</v>
      </c>
      <c r="F678" s="61">
        <v>0.147</v>
      </c>
      <c r="G678" s="61">
        <v>441.575</v>
      </c>
      <c r="H678" s="61">
        <v>441.575</v>
      </c>
      <c r="I678" s="2">
        <f t="shared" si="60"/>
        <v>-0.14699999999999136</v>
      </c>
      <c r="J678" s="6">
        <f t="shared" si="61"/>
        <v>0.9996672115040682</v>
      </c>
      <c r="K678" s="6">
        <f t="shared" si="62"/>
        <v>0.9996672115040682</v>
      </c>
      <c r="L678" s="59" t="s">
        <v>333</v>
      </c>
    </row>
    <row r="679" spans="1:12" ht="60.75">
      <c r="A679" s="143"/>
      <c r="B679" s="147" t="s">
        <v>334</v>
      </c>
      <c r="C679" s="103"/>
      <c r="D679" s="61">
        <v>421.536</v>
      </c>
      <c r="E679" s="61">
        <v>421.342</v>
      </c>
      <c r="F679" s="61">
        <v>0.193</v>
      </c>
      <c r="G679" s="61">
        <v>421.342</v>
      </c>
      <c r="H679" s="61">
        <v>421.342</v>
      </c>
      <c r="I679" s="2">
        <f t="shared" si="60"/>
        <v>-0.19400000000001683</v>
      </c>
      <c r="J679" s="6">
        <f t="shared" si="61"/>
        <v>0.9995397783344719</v>
      </c>
      <c r="K679" s="6">
        <f t="shared" si="62"/>
        <v>0.9995397783344719</v>
      </c>
      <c r="L679" s="59" t="s">
        <v>333</v>
      </c>
    </row>
    <row r="680" spans="1:12" ht="81">
      <c r="A680" s="143"/>
      <c r="B680" s="147" t="s">
        <v>335</v>
      </c>
      <c r="C680" s="103"/>
      <c r="D680" s="61">
        <v>2174.277</v>
      </c>
      <c r="E680" s="61">
        <v>2174.277</v>
      </c>
      <c r="F680" s="61">
        <v>0</v>
      </c>
      <c r="G680" s="61">
        <v>2174.277</v>
      </c>
      <c r="H680" s="61">
        <v>2174.277</v>
      </c>
      <c r="I680" s="2">
        <f t="shared" si="60"/>
        <v>0</v>
      </c>
      <c r="J680" s="6">
        <f t="shared" si="61"/>
        <v>1</v>
      </c>
      <c r="K680" s="6">
        <f t="shared" si="62"/>
        <v>1</v>
      </c>
      <c r="L680" s="59"/>
    </row>
    <row r="681" spans="1:12" ht="40.5">
      <c r="A681" s="143"/>
      <c r="B681" s="147" t="s">
        <v>336</v>
      </c>
      <c r="C681" s="103"/>
      <c r="D681" s="61">
        <v>860.6</v>
      </c>
      <c r="E681" s="61">
        <v>836.095</v>
      </c>
      <c r="F681" s="61">
        <v>24.505</v>
      </c>
      <c r="G681" s="61">
        <v>836.095</v>
      </c>
      <c r="H681" s="61">
        <v>836.095</v>
      </c>
      <c r="I681" s="2">
        <f t="shared" si="60"/>
        <v>-24.504999999999995</v>
      </c>
      <c r="J681" s="6">
        <f t="shared" si="61"/>
        <v>0.9715256797583082</v>
      </c>
      <c r="K681" s="6">
        <f t="shared" si="62"/>
        <v>0.9715256797583082</v>
      </c>
      <c r="L681" s="59" t="s">
        <v>337</v>
      </c>
    </row>
    <row r="682" spans="1:12" ht="60.75">
      <c r="A682" s="145" t="s">
        <v>430</v>
      </c>
      <c r="B682" s="146" t="s">
        <v>338</v>
      </c>
      <c r="C682" s="102"/>
      <c r="D682" s="76">
        <v>1147.254</v>
      </c>
      <c r="E682" s="76">
        <v>1147.254</v>
      </c>
      <c r="F682" s="76">
        <v>0</v>
      </c>
      <c r="G682" s="76">
        <v>1147.254</v>
      </c>
      <c r="H682" s="76">
        <v>1147.254</v>
      </c>
      <c r="I682" s="3">
        <f t="shared" si="60"/>
        <v>0</v>
      </c>
      <c r="J682" s="20">
        <f t="shared" si="61"/>
        <v>1</v>
      </c>
      <c r="K682" s="20">
        <f t="shared" si="62"/>
        <v>1</v>
      </c>
      <c r="L682" s="78"/>
    </row>
    <row r="683" spans="1:12" ht="40.5">
      <c r="A683" s="143"/>
      <c r="B683" s="147" t="s">
        <v>339</v>
      </c>
      <c r="C683" s="103"/>
      <c r="D683" s="61">
        <v>1.58</v>
      </c>
      <c r="E683" s="61">
        <v>1.58</v>
      </c>
      <c r="F683" s="61">
        <v>0</v>
      </c>
      <c r="G683" s="61">
        <v>1.58</v>
      </c>
      <c r="H683" s="61">
        <v>1.58</v>
      </c>
      <c r="I683" s="2">
        <f t="shared" si="60"/>
        <v>0</v>
      </c>
      <c r="J683" s="6">
        <f t="shared" si="61"/>
        <v>1</v>
      </c>
      <c r="K683" s="6">
        <f t="shared" si="62"/>
        <v>1</v>
      </c>
      <c r="L683" s="59"/>
    </row>
    <row r="684" spans="1:12" ht="40.5">
      <c r="A684" s="143"/>
      <c r="B684" s="147" t="s">
        <v>340</v>
      </c>
      <c r="C684" s="103"/>
      <c r="D684" s="61">
        <v>1145.674</v>
      </c>
      <c r="E684" s="61">
        <v>1145.674</v>
      </c>
      <c r="F684" s="61">
        <v>0</v>
      </c>
      <c r="G684" s="61">
        <v>1145.674</v>
      </c>
      <c r="H684" s="61">
        <v>1145.674</v>
      </c>
      <c r="I684" s="2">
        <f t="shared" si="60"/>
        <v>0</v>
      </c>
      <c r="J684" s="6">
        <f t="shared" si="61"/>
        <v>1</v>
      </c>
      <c r="K684" s="6">
        <f t="shared" si="62"/>
        <v>1</v>
      </c>
      <c r="L684" s="59"/>
    </row>
    <row r="685" spans="1:12" ht="60.75" hidden="1">
      <c r="A685" s="143"/>
      <c r="B685" s="147" t="s">
        <v>341</v>
      </c>
      <c r="C685" s="103"/>
      <c r="D685" s="61">
        <v>0</v>
      </c>
      <c r="E685" s="61">
        <v>0</v>
      </c>
      <c r="F685" s="61">
        <v>0</v>
      </c>
      <c r="G685" s="61">
        <v>0</v>
      </c>
      <c r="H685" s="61">
        <v>0</v>
      </c>
      <c r="I685" s="2">
        <f t="shared" si="60"/>
        <v>0</v>
      </c>
      <c r="J685" s="6"/>
      <c r="K685" s="6"/>
      <c r="L685" s="59"/>
    </row>
    <row r="686" spans="1:12" ht="101.25" hidden="1">
      <c r="A686" s="143"/>
      <c r="B686" s="147" t="s">
        <v>424</v>
      </c>
      <c r="C686" s="103"/>
      <c r="D686" s="61">
        <v>0</v>
      </c>
      <c r="E686" s="61">
        <v>0</v>
      </c>
      <c r="F686" s="61">
        <v>0</v>
      </c>
      <c r="G686" s="61">
        <v>0</v>
      </c>
      <c r="H686" s="61">
        <v>0</v>
      </c>
      <c r="I686" s="2">
        <f t="shared" si="60"/>
        <v>0</v>
      </c>
      <c r="J686" s="6"/>
      <c r="K686" s="6"/>
      <c r="L686" s="59"/>
    </row>
    <row r="687" spans="1:12" ht="101.25">
      <c r="A687" s="145" t="s">
        <v>429</v>
      </c>
      <c r="B687" s="146" t="s">
        <v>425</v>
      </c>
      <c r="C687" s="102"/>
      <c r="D687" s="76">
        <v>20521.597</v>
      </c>
      <c r="E687" s="76">
        <v>20178.89</v>
      </c>
      <c r="F687" s="76">
        <v>342.706</v>
      </c>
      <c r="G687" s="76">
        <v>20178.89</v>
      </c>
      <c r="H687" s="76">
        <v>20178.89</v>
      </c>
      <c r="I687" s="3">
        <f t="shared" si="60"/>
        <v>-342.70700000000215</v>
      </c>
      <c r="J687" s="20">
        <f>G687/D687</f>
        <v>0.9833001788311113</v>
      </c>
      <c r="K687" s="20">
        <f>E687/D687</f>
        <v>0.9833001788311113</v>
      </c>
      <c r="L687" s="78"/>
    </row>
    <row r="688" spans="1:12" ht="47.25" customHeight="1">
      <c r="A688" s="143"/>
      <c r="B688" s="147" t="s">
        <v>426</v>
      </c>
      <c r="C688" s="103"/>
      <c r="D688" s="61">
        <v>20521.597</v>
      </c>
      <c r="E688" s="61">
        <v>20178.89</v>
      </c>
      <c r="F688" s="61">
        <v>342.706</v>
      </c>
      <c r="G688" s="61">
        <v>20178.89</v>
      </c>
      <c r="H688" s="61">
        <v>20178.89</v>
      </c>
      <c r="I688" s="2">
        <f t="shared" si="60"/>
        <v>-342.70700000000215</v>
      </c>
      <c r="J688" s="6">
        <f>G688/D688</f>
        <v>0.9833001788311113</v>
      </c>
      <c r="K688" s="6">
        <f>E688/D688</f>
        <v>0.9833001788311113</v>
      </c>
      <c r="L688" s="59" t="s">
        <v>333</v>
      </c>
    </row>
    <row r="689" spans="1:12" ht="27">
      <c r="A689" s="124"/>
      <c r="B689" s="125"/>
      <c r="C689" s="104"/>
      <c r="D689" s="2"/>
      <c r="E689" s="2"/>
      <c r="F689" s="2"/>
      <c r="G689" s="2"/>
      <c r="H689" s="2"/>
      <c r="I689" s="2">
        <f t="shared" si="60"/>
        <v>0</v>
      </c>
      <c r="J689" s="6"/>
      <c r="K689" s="6"/>
      <c r="L689" s="26"/>
    </row>
    <row r="690" spans="1:12" ht="101.25">
      <c r="A690" s="119" t="s">
        <v>251</v>
      </c>
      <c r="B690" s="120" t="s">
        <v>365</v>
      </c>
      <c r="C690" s="85"/>
      <c r="D690" s="5">
        <v>154141.05399999997</v>
      </c>
      <c r="E690" s="5">
        <v>149200.409</v>
      </c>
      <c r="F690" s="5">
        <v>0</v>
      </c>
      <c r="G690" s="5">
        <v>149200.409</v>
      </c>
      <c r="H690" s="5">
        <v>149200.409</v>
      </c>
      <c r="I690" s="5">
        <f t="shared" si="60"/>
        <v>-4940.64499999996</v>
      </c>
      <c r="J690" s="14">
        <f>G690/D690</f>
        <v>0.9679472478500117</v>
      </c>
      <c r="K690" s="14">
        <f>E690/D690</f>
        <v>0.9679472478500117</v>
      </c>
      <c r="L690" s="28"/>
    </row>
    <row r="691" spans="1:12" ht="27">
      <c r="A691" s="124"/>
      <c r="B691" s="131" t="s">
        <v>564</v>
      </c>
      <c r="C691" s="168"/>
      <c r="D691" s="1">
        <v>133365.65399999998</v>
      </c>
      <c r="E691" s="1">
        <v>129868.209</v>
      </c>
      <c r="F691" s="1">
        <v>0</v>
      </c>
      <c r="G691" s="1">
        <v>129868.209</v>
      </c>
      <c r="H691" s="1">
        <v>129868.209</v>
      </c>
      <c r="I691" s="1">
        <f t="shared" si="60"/>
        <v>-3497.444999999978</v>
      </c>
      <c r="J691" s="19">
        <f>G691/D691</f>
        <v>0.973775519445209</v>
      </c>
      <c r="K691" s="19">
        <f>E691/D691</f>
        <v>0.973775519445209</v>
      </c>
      <c r="L691" s="26"/>
    </row>
    <row r="692" spans="1:12" ht="27">
      <c r="A692" s="124"/>
      <c r="B692" s="131" t="s">
        <v>565</v>
      </c>
      <c r="C692" s="91"/>
      <c r="D692" s="1">
        <v>20775.4</v>
      </c>
      <c r="E692" s="1">
        <v>19332.2</v>
      </c>
      <c r="F692" s="1">
        <v>0</v>
      </c>
      <c r="G692" s="1">
        <v>19332.2</v>
      </c>
      <c r="H692" s="1">
        <v>19332.2</v>
      </c>
      <c r="I692" s="1">
        <f t="shared" si="60"/>
        <v>-1443.2000000000007</v>
      </c>
      <c r="J692" s="19">
        <f>G692/D692</f>
        <v>0.9305332267970773</v>
      </c>
      <c r="K692" s="19">
        <f>E692/D692</f>
        <v>0.9305332267970773</v>
      </c>
      <c r="L692" s="26"/>
    </row>
    <row r="693" spans="1:12" ht="27">
      <c r="A693" s="124"/>
      <c r="B693" s="125" t="s">
        <v>563</v>
      </c>
      <c r="C693" s="89"/>
      <c r="D693" s="2">
        <v>52231.973</v>
      </c>
      <c r="E693" s="2">
        <v>51493.30399999999</v>
      </c>
      <c r="F693" s="2">
        <v>0</v>
      </c>
      <c r="G693" s="2">
        <v>51493.30399999999</v>
      </c>
      <c r="H693" s="2">
        <v>51493.30399999999</v>
      </c>
      <c r="I693" s="2">
        <f t="shared" si="60"/>
        <v>-738.669000000009</v>
      </c>
      <c r="J693" s="6">
        <f>G693/D693</f>
        <v>0.985857915036064</v>
      </c>
      <c r="K693" s="6">
        <f>E693/D693</f>
        <v>0.985857915036064</v>
      </c>
      <c r="L693" s="26"/>
    </row>
    <row r="694" spans="1:12" ht="27">
      <c r="A694" s="124"/>
      <c r="B694" s="125" t="s">
        <v>564</v>
      </c>
      <c r="C694" s="89"/>
      <c r="D694" s="2">
        <v>52231.973</v>
      </c>
      <c r="E694" s="2">
        <v>51493.30399999999</v>
      </c>
      <c r="F694" s="2">
        <v>0</v>
      </c>
      <c r="G694" s="2">
        <v>51493.30399999999</v>
      </c>
      <c r="H694" s="2">
        <v>51493.30399999999</v>
      </c>
      <c r="I694" s="2">
        <f t="shared" si="60"/>
        <v>-738.669000000009</v>
      </c>
      <c r="J694" s="6">
        <f>G694/D694</f>
        <v>0.985857915036064</v>
      </c>
      <c r="K694" s="6">
        <f>E694/D694</f>
        <v>0.985857915036064</v>
      </c>
      <c r="L694" s="26"/>
    </row>
    <row r="695" spans="1:12" ht="27">
      <c r="A695" s="124"/>
      <c r="B695" s="125" t="s">
        <v>565</v>
      </c>
      <c r="C695" s="89"/>
      <c r="D695" s="2">
        <v>0</v>
      </c>
      <c r="E695" s="2">
        <v>0</v>
      </c>
      <c r="F695" s="2">
        <v>0</v>
      </c>
      <c r="G695" s="2">
        <v>0</v>
      </c>
      <c r="H695" s="2">
        <v>0</v>
      </c>
      <c r="I695" s="2">
        <f t="shared" si="60"/>
        <v>0</v>
      </c>
      <c r="J695" s="6"/>
      <c r="K695" s="6"/>
      <c r="L695" s="26"/>
    </row>
    <row r="696" spans="1:12" ht="121.5">
      <c r="A696" s="126" t="s">
        <v>531</v>
      </c>
      <c r="B696" s="127" t="s">
        <v>157</v>
      </c>
      <c r="C696" s="90"/>
      <c r="D696" s="79">
        <v>28234.38</v>
      </c>
      <c r="E696" s="79">
        <v>27519.82</v>
      </c>
      <c r="F696" s="79"/>
      <c r="G696" s="79">
        <v>27519.82</v>
      </c>
      <c r="H696" s="79">
        <v>27519.82</v>
      </c>
      <c r="I696" s="3">
        <f t="shared" si="60"/>
        <v>-714.5600000000013</v>
      </c>
      <c r="J696" s="20">
        <f aca="true" t="shared" si="63" ref="J696:J721">G696/D696</f>
        <v>0.9746918473152234</v>
      </c>
      <c r="K696" s="20">
        <f aca="true" t="shared" si="64" ref="K696:K721">E696/D696</f>
        <v>0.9746918473152234</v>
      </c>
      <c r="L696" s="41"/>
    </row>
    <row r="697" spans="1:12" ht="27">
      <c r="A697" s="124"/>
      <c r="B697" s="125" t="s">
        <v>564</v>
      </c>
      <c r="C697" s="89"/>
      <c r="D697" s="2">
        <v>8561.29</v>
      </c>
      <c r="E697" s="2">
        <v>8187.62</v>
      </c>
      <c r="F697" s="2"/>
      <c r="G697" s="2">
        <v>8187.62</v>
      </c>
      <c r="H697" s="2">
        <v>8187.62</v>
      </c>
      <c r="I697" s="2">
        <f t="shared" si="60"/>
        <v>-373.670000000001</v>
      </c>
      <c r="J697" s="6">
        <f t="shared" si="63"/>
        <v>0.9563535401791085</v>
      </c>
      <c r="K697" s="6">
        <f t="shared" si="64"/>
        <v>0.9563535401791085</v>
      </c>
      <c r="L697" s="26"/>
    </row>
    <row r="698" spans="1:12" ht="27">
      <c r="A698" s="124"/>
      <c r="B698" s="125" t="s">
        <v>565</v>
      </c>
      <c r="C698" s="104"/>
      <c r="D698" s="2">
        <v>19673.09</v>
      </c>
      <c r="E698" s="2">
        <v>19332.2</v>
      </c>
      <c r="F698" s="2"/>
      <c r="G698" s="2">
        <v>19332.2</v>
      </c>
      <c r="H698" s="2">
        <v>19332.2</v>
      </c>
      <c r="I698" s="2">
        <f t="shared" si="60"/>
        <v>-340.8899999999994</v>
      </c>
      <c r="J698" s="6">
        <f t="shared" si="63"/>
        <v>0.9826722695824601</v>
      </c>
      <c r="K698" s="6">
        <f t="shared" si="64"/>
        <v>0.9826722695824601</v>
      </c>
      <c r="L698" s="26"/>
    </row>
    <row r="699" spans="1:12" ht="40.5">
      <c r="A699" s="124"/>
      <c r="B699" s="125" t="s">
        <v>224</v>
      </c>
      <c r="C699" s="89"/>
      <c r="D699" s="2">
        <v>7.565</v>
      </c>
      <c r="E699" s="2">
        <v>6.055</v>
      </c>
      <c r="F699" s="2"/>
      <c r="G699" s="2">
        <v>6.055</v>
      </c>
      <c r="H699" s="2">
        <v>6.055</v>
      </c>
      <c r="I699" s="2">
        <f t="shared" si="60"/>
        <v>-1.5100000000000007</v>
      </c>
      <c r="J699" s="6">
        <f t="shared" si="63"/>
        <v>0.8003965631196298</v>
      </c>
      <c r="K699" s="6">
        <f t="shared" si="64"/>
        <v>0.8003965631196298</v>
      </c>
      <c r="L699" s="26"/>
    </row>
    <row r="700" spans="1:12" ht="27">
      <c r="A700" s="124"/>
      <c r="B700" s="125" t="s">
        <v>564</v>
      </c>
      <c r="C700" s="89"/>
      <c r="D700" s="2">
        <v>7.565</v>
      </c>
      <c r="E700" s="2">
        <v>6.055</v>
      </c>
      <c r="F700" s="2"/>
      <c r="G700" s="2">
        <v>6.055</v>
      </c>
      <c r="H700" s="2">
        <v>6.055</v>
      </c>
      <c r="I700" s="2">
        <f t="shared" si="60"/>
        <v>-1.5100000000000007</v>
      </c>
      <c r="J700" s="6">
        <f t="shared" si="63"/>
        <v>0.8003965631196298</v>
      </c>
      <c r="K700" s="6">
        <f t="shared" si="64"/>
        <v>0.8003965631196298</v>
      </c>
      <c r="L700" s="26"/>
    </row>
    <row r="701" spans="1:12" ht="60.75">
      <c r="A701" s="124"/>
      <c r="B701" s="125" t="s">
        <v>158</v>
      </c>
      <c r="C701" s="89"/>
      <c r="D701" s="2">
        <v>774.669</v>
      </c>
      <c r="E701" s="2">
        <v>774.669</v>
      </c>
      <c r="F701" s="2"/>
      <c r="G701" s="2">
        <v>774.669</v>
      </c>
      <c r="H701" s="2">
        <v>774.669</v>
      </c>
      <c r="I701" s="2">
        <f t="shared" si="60"/>
        <v>0</v>
      </c>
      <c r="J701" s="6">
        <f t="shared" si="63"/>
        <v>1</v>
      </c>
      <c r="K701" s="6">
        <f t="shared" si="64"/>
        <v>1</v>
      </c>
      <c r="L701" s="167"/>
    </row>
    <row r="702" spans="1:12" ht="27">
      <c r="A702" s="124"/>
      <c r="B702" s="125" t="s">
        <v>564</v>
      </c>
      <c r="C702" s="89"/>
      <c r="D702" s="2">
        <v>774.669</v>
      </c>
      <c r="E702" s="2">
        <v>774.669</v>
      </c>
      <c r="F702" s="2"/>
      <c r="G702" s="2">
        <v>774.669</v>
      </c>
      <c r="H702" s="2">
        <v>774.669</v>
      </c>
      <c r="I702" s="2">
        <f t="shared" si="60"/>
        <v>0</v>
      </c>
      <c r="J702" s="6">
        <f t="shared" si="63"/>
        <v>1</v>
      </c>
      <c r="K702" s="6">
        <f t="shared" si="64"/>
        <v>1</v>
      </c>
      <c r="L702" s="26"/>
    </row>
    <row r="703" spans="1:12" ht="40.5">
      <c r="A703" s="124"/>
      <c r="B703" s="125" t="s">
        <v>159</v>
      </c>
      <c r="C703" s="89"/>
      <c r="D703" s="2">
        <v>217.911</v>
      </c>
      <c r="E703" s="2">
        <v>217.911</v>
      </c>
      <c r="F703" s="2"/>
      <c r="G703" s="2">
        <v>217.911</v>
      </c>
      <c r="H703" s="2">
        <v>217.911</v>
      </c>
      <c r="I703" s="2">
        <f t="shared" si="60"/>
        <v>0</v>
      </c>
      <c r="J703" s="6">
        <f t="shared" si="63"/>
        <v>1</v>
      </c>
      <c r="K703" s="6">
        <f t="shared" si="64"/>
        <v>1</v>
      </c>
      <c r="L703" s="26"/>
    </row>
    <row r="704" spans="1:12" ht="27">
      <c r="A704" s="124"/>
      <c r="B704" s="125" t="s">
        <v>564</v>
      </c>
      <c r="C704" s="89"/>
      <c r="D704" s="2">
        <v>217.911</v>
      </c>
      <c r="E704" s="2">
        <v>217.911</v>
      </c>
      <c r="F704" s="2"/>
      <c r="G704" s="2">
        <v>217.911</v>
      </c>
      <c r="H704" s="2">
        <v>217.911</v>
      </c>
      <c r="I704" s="2">
        <f t="shared" si="60"/>
        <v>0</v>
      </c>
      <c r="J704" s="6">
        <f t="shared" si="63"/>
        <v>1</v>
      </c>
      <c r="K704" s="6">
        <f t="shared" si="64"/>
        <v>1</v>
      </c>
      <c r="L704" s="26"/>
    </row>
    <row r="705" spans="1:12" ht="60.75">
      <c r="A705" s="124"/>
      <c r="B705" s="125" t="s">
        <v>225</v>
      </c>
      <c r="C705" s="89"/>
      <c r="D705" s="2">
        <v>624.951</v>
      </c>
      <c r="E705" s="2">
        <v>624.951</v>
      </c>
      <c r="F705" s="2">
        <v>0</v>
      </c>
      <c r="G705" s="2">
        <v>624.951</v>
      </c>
      <c r="H705" s="2">
        <v>624.951</v>
      </c>
      <c r="I705" s="2">
        <f t="shared" si="60"/>
        <v>0</v>
      </c>
      <c r="J705" s="6">
        <f t="shared" si="63"/>
        <v>1</v>
      </c>
      <c r="K705" s="6">
        <f t="shared" si="64"/>
        <v>1</v>
      </c>
      <c r="L705" s="26"/>
    </row>
    <row r="706" spans="1:12" ht="27">
      <c r="A706" s="124"/>
      <c r="B706" s="125" t="s">
        <v>564</v>
      </c>
      <c r="C706" s="89"/>
      <c r="D706" s="2">
        <v>624.951</v>
      </c>
      <c r="E706" s="2">
        <v>624.951</v>
      </c>
      <c r="F706" s="2"/>
      <c r="G706" s="2">
        <v>624.951</v>
      </c>
      <c r="H706" s="2">
        <v>624.951</v>
      </c>
      <c r="I706" s="2">
        <f t="shared" si="60"/>
        <v>0</v>
      </c>
      <c r="J706" s="6">
        <f t="shared" si="63"/>
        <v>1</v>
      </c>
      <c r="K706" s="6">
        <f t="shared" si="64"/>
        <v>1</v>
      </c>
      <c r="L706" s="26"/>
    </row>
    <row r="707" spans="1:12" ht="40.5">
      <c r="A707" s="124"/>
      <c r="B707" s="125" t="s">
        <v>38</v>
      </c>
      <c r="C707" s="89"/>
      <c r="D707" s="2">
        <v>2653.151</v>
      </c>
      <c r="E707" s="2">
        <v>2653.151</v>
      </c>
      <c r="F707" s="2"/>
      <c r="G707" s="2">
        <v>2653.151</v>
      </c>
      <c r="H707" s="2">
        <v>2653.151</v>
      </c>
      <c r="I707" s="2">
        <f t="shared" si="60"/>
        <v>0</v>
      </c>
      <c r="J707" s="6">
        <f t="shared" si="63"/>
        <v>1</v>
      </c>
      <c r="K707" s="6">
        <f t="shared" si="64"/>
        <v>1</v>
      </c>
      <c r="L707" s="26"/>
    </row>
    <row r="708" spans="1:12" ht="27">
      <c r="A708" s="124"/>
      <c r="B708" s="125" t="s">
        <v>564</v>
      </c>
      <c r="C708" s="89"/>
      <c r="D708" s="2">
        <v>2653.151</v>
      </c>
      <c r="E708" s="2">
        <v>2653.151</v>
      </c>
      <c r="F708" s="2"/>
      <c r="G708" s="2">
        <v>2653.151</v>
      </c>
      <c r="H708" s="2">
        <v>2653.151</v>
      </c>
      <c r="I708" s="2">
        <f t="shared" si="60"/>
        <v>0</v>
      </c>
      <c r="J708" s="6">
        <f t="shared" si="63"/>
        <v>1</v>
      </c>
      <c r="K708" s="6">
        <f t="shared" si="64"/>
        <v>1</v>
      </c>
      <c r="L708" s="26"/>
    </row>
    <row r="709" spans="1:12" ht="60.75">
      <c r="A709" s="124"/>
      <c r="B709" s="125" t="s">
        <v>160</v>
      </c>
      <c r="C709" s="89"/>
      <c r="D709" s="2">
        <v>1830</v>
      </c>
      <c r="E709" s="2">
        <v>1830</v>
      </c>
      <c r="F709" s="2"/>
      <c r="G709" s="2">
        <v>1830</v>
      </c>
      <c r="H709" s="2">
        <v>1830</v>
      </c>
      <c r="I709" s="2">
        <f t="shared" si="60"/>
        <v>0</v>
      </c>
      <c r="J709" s="6">
        <f t="shared" si="63"/>
        <v>1</v>
      </c>
      <c r="K709" s="6">
        <f t="shared" si="64"/>
        <v>1</v>
      </c>
      <c r="L709" s="26"/>
    </row>
    <row r="710" spans="1:12" ht="27">
      <c r="A710" s="124"/>
      <c r="B710" s="125" t="s">
        <v>564</v>
      </c>
      <c r="C710" s="89"/>
      <c r="D710" s="2">
        <v>1830</v>
      </c>
      <c r="E710" s="2">
        <v>1830</v>
      </c>
      <c r="F710" s="2"/>
      <c r="G710" s="2">
        <v>1830</v>
      </c>
      <c r="H710" s="2">
        <v>1830</v>
      </c>
      <c r="I710" s="2">
        <f t="shared" si="60"/>
        <v>0</v>
      </c>
      <c r="J710" s="6">
        <f t="shared" si="63"/>
        <v>1</v>
      </c>
      <c r="K710" s="6">
        <f t="shared" si="64"/>
        <v>1</v>
      </c>
      <c r="L710" s="26"/>
    </row>
    <row r="711" spans="1:12" ht="81">
      <c r="A711" s="124"/>
      <c r="B711" s="125" t="s">
        <v>36</v>
      </c>
      <c r="C711" s="89"/>
      <c r="D711" s="2">
        <v>395.07</v>
      </c>
      <c r="E711" s="2">
        <v>395.07</v>
      </c>
      <c r="F711" s="2"/>
      <c r="G711" s="2">
        <v>395.07</v>
      </c>
      <c r="H711" s="2">
        <v>395.07</v>
      </c>
      <c r="I711" s="2">
        <f t="shared" si="60"/>
        <v>0</v>
      </c>
      <c r="J711" s="6">
        <f t="shared" si="63"/>
        <v>1</v>
      </c>
      <c r="K711" s="6">
        <f t="shared" si="64"/>
        <v>1</v>
      </c>
      <c r="L711" s="26"/>
    </row>
    <row r="712" spans="1:12" ht="27">
      <c r="A712" s="124"/>
      <c r="B712" s="125" t="s">
        <v>564</v>
      </c>
      <c r="C712" s="89"/>
      <c r="D712" s="2">
        <v>395.07</v>
      </c>
      <c r="E712" s="2">
        <v>395.07</v>
      </c>
      <c r="F712" s="2"/>
      <c r="G712" s="2">
        <v>395.07</v>
      </c>
      <c r="H712" s="2">
        <v>395.07</v>
      </c>
      <c r="I712" s="2">
        <f t="shared" si="60"/>
        <v>0</v>
      </c>
      <c r="J712" s="6">
        <f t="shared" si="63"/>
        <v>1</v>
      </c>
      <c r="K712" s="6">
        <f t="shared" si="64"/>
        <v>1</v>
      </c>
      <c r="L712" s="26"/>
    </row>
    <row r="713" spans="1:12" ht="141.75">
      <c r="A713" s="124"/>
      <c r="B713" s="125" t="s">
        <v>161</v>
      </c>
      <c r="C713" s="89"/>
      <c r="D713" s="2">
        <v>20775.4</v>
      </c>
      <c r="E713" s="2">
        <v>20062.35</v>
      </c>
      <c r="F713" s="2"/>
      <c r="G713" s="2">
        <v>20062.35</v>
      </c>
      <c r="H713" s="2">
        <v>20062.35</v>
      </c>
      <c r="I713" s="2">
        <f t="shared" si="60"/>
        <v>-713.0500000000029</v>
      </c>
      <c r="J713" s="6">
        <f t="shared" si="63"/>
        <v>0.9656781578212692</v>
      </c>
      <c r="K713" s="6">
        <f t="shared" si="64"/>
        <v>0.9656781578212692</v>
      </c>
      <c r="L713" s="26"/>
    </row>
    <row r="714" spans="1:12" ht="27">
      <c r="A714" s="124"/>
      <c r="B714" s="125" t="s">
        <v>564</v>
      </c>
      <c r="C714" s="89"/>
      <c r="D714" s="2">
        <v>1102.31</v>
      </c>
      <c r="E714" s="2">
        <v>730.15</v>
      </c>
      <c r="F714" s="2"/>
      <c r="G714" s="2">
        <v>730.15</v>
      </c>
      <c r="H714" s="2">
        <v>730.15</v>
      </c>
      <c r="I714" s="2">
        <f t="shared" si="60"/>
        <v>-372.15999999999997</v>
      </c>
      <c r="J714" s="6">
        <f t="shared" si="63"/>
        <v>0.6623817256488647</v>
      </c>
      <c r="K714" s="6">
        <f t="shared" si="64"/>
        <v>0.6623817256488647</v>
      </c>
      <c r="L714" s="26"/>
    </row>
    <row r="715" spans="1:12" ht="27">
      <c r="A715" s="124"/>
      <c r="B715" s="125" t="s">
        <v>565</v>
      </c>
      <c r="C715" s="89"/>
      <c r="D715" s="2">
        <v>19673.09</v>
      </c>
      <c r="E715" s="2">
        <v>19332.2</v>
      </c>
      <c r="F715" s="2"/>
      <c r="G715" s="2">
        <v>19332.2</v>
      </c>
      <c r="H715" s="2">
        <v>19332.2</v>
      </c>
      <c r="I715" s="2">
        <f t="shared" si="60"/>
        <v>-340.8899999999994</v>
      </c>
      <c r="J715" s="6">
        <f t="shared" si="63"/>
        <v>0.9826722695824601</v>
      </c>
      <c r="K715" s="6">
        <f t="shared" si="64"/>
        <v>0.9826722695824601</v>
      </c>
      <c r="L715" s="26"/>
    </row>
    <row r="716" spans="1:12" ht="40.5">
      <c r="A716" s="124"/>
      <c r="B716" s="125" t="s">
        <v>37</v>
      </c>
      <c r="C716" s="89"/>
      <c r="D716" s="2">
        <v>659.88</v>
      </c>
      <c r="E716" s="2">
        <v>659.88</v>
      </c>
      <c r="F716" s="2"/>
      <c r="G716" s="2">
        <v>659.88</v>
      </c>
      <c r="H716" s="2">
        <v>659.88</v>
      </c>
      <c r="I716" s="2">
        <f t="shared" si="60"/>
        <v>0</v>
      </c>
      <c r="J716" s="6">
        <f t="shared" si="63"/>
        <v>1</v>
      </c>
      <c r="K716" s="6">
        <f t="shared" si="64"/>
        <v>1</v>
      </c>
      <c r="L716" s="26"/>
    </row>
    <row r="717" spans="1:12" ht="27">
      <c r="A717" s="124"/>
      <c r="B717" s="125" t="s">
        <v>564</v>
      </c>
      <c r="C717" s="89"/>
      <c r="D717" s="2">
        <v>659.88</v>
      </c>
      <c r="E717" s="2">
        <v>659.88</v>
      </c>
      <c r="F717" s="2"/>
      <c r="G717" s="2">
        <v>659.88</v>
      </c>
      <c r="H717" s="2">
        <v>659.88</v>
      </c>
      <c r="I717" s="2">
        <f t="shared" si="60"/>
        <v>0</v>
      </c>
      <c r="J717" s="6">
        <f t="shared" si="63"/>
        <v>1</v>
      </c>
      <c r="K717" s="6">
        <f t="shared" si="64"/>
        <v>1</v>
      </c>
      <c r="L717" s="26"/>
    </row>
    <row r="718" spans="1:12" ht="40.5">
      <c r="A718" s="124"/>
      <c r="B718" s="125" t="s">
        <v>162</v>
      </c>
      <c r="C718" s="89"/>
      <c r="D718" s="2">
        <v>295.783</v>
      </c>
      <c r="E718" s="2">
        <v>295.783</v>
      </c>
      <c r="F718" s="2"/>
      <c r="G718" s="2">
        <v>295.783</v>
      </c>
      <c r="H718" s="2">
        <v>295.783</v>
      </c>
      <c r="I718" s="2">
        <f t="shared" si="60"/>
        <v>0</v>
      </c>
      <c r="J718" s="6">
        <f t="shared" si="63"/>
        <v>1</v>
      </c>
      <c r="K718" s="6">
        <f t="shared" si="64"/>
        <v>1</v>
      </c>
      <c r="L718" s="26"/>
    </row>
    <row r="719" spans="1:12" ht="27">
      <c r="A719" s="124"/>
      <c r="B719" s="125" t="s">
        <v>564</v>
      </c>
      <c r="C719" s="89"/>
      <c r="D719" s="2">
        <v>295.783</v>
      </c>
      <c r="E719" s="2">
        <v>295.783</v>
      </c>
      <c r="F719" s="2"/>
      <c r="G719" s="2">
        <v>295.783</v>
      </c>
      <c r="H719" s="2">
        <v>295.783</v>
      </c>
      <c r="I719" s="2">
        <f t="shared" si="60"/>
        <v>0</v>
      </c>
      <c r="J719" s="6">
        <f t="shared" si="63"/>
        <v>1</v>
      </c>
      <c r="K719" s="6">
        <f t="shared" si="64"/>
        <v>1</v>
      </c>
      <c r="L719" s="26"/>
    </row>
    <row r="720" spans="1:12" ht="81">
      <c r="A720" s="126" t="s">
        <v>532</v>
      </c>
      <c r="B720" s="127" t="s">
        <v>163</v>
      </c>
      <c r="C720" s="90"/>
      <c r="D720" s="3">
        <v>66101.15</v>
      </c>
      <c r="E720" s="3">
        <v>63135.087</v>
      </c>
      <c r="F720" s="3">
        <v>0</v>
      </c>
      <c r="G720" s="3">
        <v>63135.087</v>
      </c>
      <c r="H720" s="3">
        <v>63135.087</v>
      </c>
      <c r="I720" s="3">
        <f t="shared" si="60"/>
        <v>-2966.0629999999946</v>
      </c>
      <c r="J720" s="20">
        <f t="shared" si="63"/>
        <v>0.955128420609929</v>
      </c>
      <c r="K720" s="20">
        <f t="shared" si="64"/>
        <v>0.955128420609929</v>
      </c>
      <c r="L720" s="41"/>
    </row>
    <row r="721" spans="1:12" ht="27">
      <c r="A721" s="124"/>
      <c r="B721" s="125" t="s">
        <v>564</v>
      </c>
      <c r="C721" s="89"/>
      <c r="D721" s="2">
        <v>66101.15</v>
      </c>
      <c r="E721" s="2">
        <v>63135.087</v>
      </c>
      <c r="F721" s="2">
        <v>0</v>
      </c>
      <c r="G721" s="2">
        <v>63135.087</v>
      </c>
      <c r="H721" s="2">
        <v>63135.087</v>
      </c>
      <c r="I721" s="2">
        <f t="shared" si="60"/>
        <v>-2966.0629999999946</v>
      </c>
      <c r="J721" s="6">
        <f t="shared" si="63"/>
        <v>0.955128420609929</v>
      </c>
      <c r="K721" s="6">
        <f t="shared" si="64"/>
        <v>0.955128420609929</v>
      </c>
      <c r="L721" s="26"/>
    </row>
    <row r="722" spans="1:12" ht="27">
      <c r="A722" s="124"/>
      <c r="B722" s="125" t="s">
        <v>565</v>
      </c>
      <c r="C722" s="89"/>
      <c r="D722" s="2">
        <v>0</v>
      </c>
      <c r="E722" s="2">
        <v>0</v>
      </c>
      <c r="F722" s="2">
        <v>0</v>
      </c>
      <c r="G722" s="2">
        <v>0</v>
      </c>
      <c r="H722" s="2">
        <v>0</v>
      </c>
      <c r="I722" s="2">
        <f t="shared" si="60"/>
        <v>0</v>
      </c>
      <c r="J722" s="6"/>
      <c r="K722" s="6"/>
      <c r="L722" s="26"/>
    </row>
    <row r="723" spans="1:12" ht="40.5">
      <c r="A723" s="124"/>
      <c r="B723" s="125" t="s">
        <v>219</v>
      </c>
      <c r="C723" s="89"/>
      <c r="D723" s="2">
        <v>50204.577</v>
      </c>
      <c r="E723" s="2">
        <v>49465.90899999999</v>
      </c>
      <c r="F723" s="2">
        <v>0</v>
      </c>
      <c r="G723" s="2">
        <v>49465.90899999999</v>
      </c>
      <c r="H723" s="2">
        <v>49465.90899999999</v>
      </c>
      <c r="I723" s="2">
        <f t="shared" si="60"/>
        <v>-738.6680000000051</v>
      </c>
      <c r="J723" s="6">
        <f>G723/D723</f>
        <v>0.9852868394847744</v>
      </c>
      <c r="K723" s="6">
        <f>E723/D723</f>
        <v>0.9852868394847744</v>
      </c>
      <c r="L723" s="26"/>
    </row>
    <row r="724" spans="1:12" ht="27">
      <c r="A724" s="124"/>
      <c r="B724" s="125" t="s">
        <v>564</v>
      </c>
      <c r="C724" s="89"/>
      <c r="D724" s="2">
        <v>50204.577</v>
      </c>
      <c r="E724" s="2">
        <v>49465.90899999999</v>
      </c>
      <c r="F724" s="2"/>
      <c r="G724" s="2">
        <v>49465.90899999999</v>
      </c>
      <c r="H724" s="2">
        <v>49465.90899999999</v>
      </c>
      <c r="I724" s="2">
        <f t="shared" si="60"/>
        <v>-738.6680000000051</v>
      </c>
      <c r="J724" s="6">
        <f>G724/D724</f>
        <v>0.9852868394847744</v>
      </c>
      <c r="K724" s="6">
        <f>E724/D724</f>
        <v>0.9852868394847744</v>
      </c>
      <c r="L724" s="26"/>
    </row>
    <row r="725" spans="1:12" ht="27">
      <c r="A725" s="124"/>
      <c r="B725" s="125" t="s">
        <v>565</v>
      </c>
      <c r="C725" s="89"/>
      <c r="D725" s="2">
        <v>0</v>
      </c>
      <c r="E725" s="2">
        <v>0</v>
      </c>
      <c r="F725" s="2"/>
      <c r="G725" s="2">
        <v>0</v>
      </c>
      <c r="H725" s="2">
        <v>0</v>
      </c>
      <c r="I725" s="2">
        <f t="shared" si="60"/>
        <v>0</v>
      </c>
      <c r="J725" s="6"/>
      <c r="K725" s="6"/>
      <c r="L725" s="26"/>
    </row>
    <row r="726" spans="1:12" ht="40.5">
      <c r="A726" s="124"/>
      <c r="B726" s="125" t="s">
        <v>284</v>
      </c>
      <c r="C726" s="89"/>
      <c r="D726" s="2">
        <v>3490.066</v>
      </c>
      <c r="E726" s="2">
        <v>3490.066</v>
      </c>
      <c r="F726" s="2">
        <v>0</v>
      </c>
      <c r="G726" s="2">
        <v>3490.066</v>
      </c>
      <c r="H726" s="2">
        <v>3490.066</v>
      </c>
      <c r="I726" s="2">
        <f t="shared" si="60"/>
        <v>0</v>
      </c>
      <c r="J726" s="6">
        <f aca="true" t="shared" si="65" ref="J726:J753">G726/D726</f>
        <v>1</v>
      </c>
      <c r="K726" s="6">
        <f aca="true" t="shared" si="66" ref="K726:K753">E726/D726</f>
        <v>1</v>
      </c>
      <c r="L726" s="26"/>
    </row>
    <row r="727" spans="1:12" ht="27">
      <c r="A727" s="124"/>
      <c r="B727" s="125" t="s">
        <v>564</v>
      </c>
      <c r="C727" s="89"/>
      <c r="D727" s="2">
        <v>3490.066</v>
      </c>
      <c r="E727" s="2">
        <v>3490.066</v>
      </c>
      <c r="F727" s="2"/>
      <c r="G727" s="2">
        <v>3490.066</v>
      </c>
      <c r="H727" s="2">
        <v>3490.066</v>
      </c>
      <c r="I727" s="2">
        <f t="shared" si="60"/>
        <v>0</v>
      </c>
      <c r="J727" s="6">
        <f t="shared" si="65"/>
        <v>1</v>
      </c>
      <c r="K727" s="6">
        <f t="shared" si="66"/>
        <v>1</v>
      </c>
      <c r="L727" s="167"/>
    </row>
    <row r="728" spans="1:12" ht="60.75">
      <c r="A728" s="124"/>
      <c r="B728" s="125" t="s">
        <v>285</v>
      </c>
      <c r="C728" s="89"/>
      <c r="D728" s="2">
        <v>10943.307</v>
      </c>
      <c r="E728" s="2">
        <v>10252.881</v>
      </c>
      <c r="F728" s="2"/>
      <c r="G728" s="2">
        <v>10252.881</v>
      </c>
      <c r="H728" s="2">
        <v>10252.881</v>
      </c>
      <c r="I728" s="2">
        <f t="shared" si="60"/>
        <v>-690.4260000000013</v>
      </c>
      <c r="J728" s="6">
        <f t="shared" si="65"/>
        <v>0.9369088338653022</v>
      </c>
      <c r="K728" s="6">
        <f t="shared" si="66"/>
        <v>0.9369088338653022</v>
      </c>
      <c r="L728" s="167"/>
    </row>
    <row r="729" spans="1:12" ht="27">
      <c r="A729" s="124"/>
      <c r="B729" s="125" t="s">
        <v>564</v>
      </c>
      <c r="C729" s="89"/>
      <c r="D729" s="2">
        <v>10943.307</v>
      </c>
      <c r="E729" s="2">
        <v>10252.881</v>
      </c>
      <c r="F729" s="2"/>
      <c r="G729" s="2">
        <v>10252.881</v>
      </c>
      <c r="H729" s="2">
        <v>10252.881</v>
      </c>
      <c r="I729" s="2">
        <f t="shared" si="60"/>
        <v>-690.4260000000013</v>
      </c>
      <c r="J729" s="6">
        <f t="shared" si="65"/>
        <v>0.9369088338653022</v>
      </c>
      <c r="K729" s="6">
        <f t="shared" si="66"/>
        <v>0.9369088338653022</v>
      </c>
      <c r="L729" s="167"/>
    </row>
    <row r="730" spans="1:12" ht="97.5" customHeight="1">
      <c r="A730" s="124"/>
      <c r="B730" s="125" t="s">
        <v>286</v>
      </c>
      <c r="C730" s="89"/>
      <c r="D730" s="2">
        <v>30130.184</v>
      </c>
      <c r="E730" s="2">
        <v>30081.942</v>
      </c>
      <c r="F730" s="2"/>
      <c r="G730" s="2">
        <v>30081.942</v>
      </c>
      <c r="H730" s="2">
        <v>30081.942</v>
      </c>
      <c r="I730" s="2">
        <f t="shared" si="60"/>
        <v>-48.24200000000201</v>
      </c>
      <c r="J730" s="6">
        <f t="shared" si="65"/>
        <v>0.998398881334412</v>
      </c>
      <c r="K730" s="6">
        <f t="shared" si="66"/>
        <v>0.998398881334412</v>
      </c>
      <c r="L730" s="26"/>
    </row>
    <row r="731" spans="1:12" ht="27">
      <c r="A731" s="124"/>
      <c r="B731" s="125" t="s">
        <v>564</v>
      </c>
      <c r="C731" s="89"/>
      <c r="D731" s="2">
        <v>30130.184</v>
      </c>
      <c r="E731" s="2">
        <v>30081.942</v>
      </c>
      <c r="F731" s="2"/>
      <c r="G731" s="2">
        <v>30081.942</v>
      </c>
      <c r="H731" s="2">
        <v>30081.942</v>
      </c>
      <c r="I731" s="2">
        <f t="shared" si="60"/>
        <v>-48.24200000000201</v>
      </c>
      <c r="J731" s="6">
        <f t="shared" si="65"/>
        <v>0.998398881334412</v>
      </c>
      <c r="K731" s="6">
        <f t="shared" si="66"/>
        <v>0.998398881334412</v>
      </c>
      <c r="L731" s="26"/>
    </row>
    <row r="732" spans="1:12" ht="81">
      <c r="A732" s="124"/>
      <c r="B732" s="125" t="s">
        <v>287</v>
      </c>
      <c r="C732" s="89"/>
      <c r="D732" s="2">
        <v>2206.89</v>
      </c>
      <c r="E732" s="2">
        <v>2206.89</v>
      </c>
      <c r="F732" s="2"/>
      <c r="G732" s="2">
        <v>2206.89</v>
      </c>
      <c r="H732" s="2">
        <v>2206.89</v>
      </c>
      <c r="I732" s="2">
        <f t="shared" si="60"/>
        <v>0</v>
      </c>
      <c r="J732" s="6">
        <f t="shared" si="65"/>
        <v>1</v>
      </c>
      <c r="K732" s="6">
        <f t="shared" si="66"/>
        <v>1</v>
      </c>
      <c r="L732" s="26"/>
    </row>
    <row r="733" spans="1:12" ht="27">
      <c r="A733" s="124"/>
      <c r="B733" s="125" t="s">
        <v>564</v>
      </c>
      <c r="C733" s="89"/>
      <c r="D733" s="2">
        <v>2206.89</v>
      </c>
      <c r="E733" s="2">
        <v>2206.89</v>
      </c>
      <c r="F733" s="2"/>
      <c r="G733" s="2">
        <v>2206.89</v>
      </c>
      <c r="H733" s="2">
        <v>2206.89</v>
      </c>
      <c r="I733" s="2">
        <f t="shared" si="60"/>
        <v>0</v>
      </c>
      <c r="J733" s="6">
        <f t="shared" si="65"/>
        <v>1</v>
      </c>
      <c r="K733" s="6">
        <f t="shared" si="66"/>
        <v>1</v>
      </c>
      <c r="L733" s="26"/>
    </row>
    <row r="734" spans="1:12" ht="101.25">
      <c r="A734" s="124"/>
      <c r="B734" s="125" t="s">
        <v>288</v>
      </c>
      <c r="C734" s="89"/>
      <c r="D734" s="2">
        <v>3434.13</v>
      </c>
      <c r="E734" s="2">
        <v>3434.13</v>
      </c>
      <c r="F734" s="2"/>
      <c r="G734" s="2">
        <v>3434.13</v>
      </c>
      <c r="H734" s="2">
        <v>3434.13</v>
      </c>
      <c r="I734" s="2">
        <f t="shared" si="60"/>
        <v>0</v>
      </c>
      <c r="J734" s="6">
        <f t="shared" si="65"/>
        <v>1</v>
      </c>
      <c r="K734" s="6">
        <f t="shared" si="66"/>
        <v>1</v>
      </c>
      <c r="L734" s="26"/>
    </row>
    <row r="735" spans="1:12" ht="27">
      <c r="A735" s="124"/>
      <c r="B735" s="125" t="s">
        <v>564</v>
      </c>
      <c r="C735" s="89"/>
      <c r="D735" s="2">
        <v>3434.13</v>
      </c>
      <c r="E735" s="2">
        <v>3434.13</v>
      </c>
      <c r="F735" s="2"/>
      <c r="G735" s="2">
        <v>3434.13</v>
      </c>
      <c r="H735" s="2">
        <v>3434.13</v>
      </c>
      <c r="I735" s="2">
        <f t="shared" si="60"/>
        <v>0</v>
      </c>
      <c r="J735" s="6">
        <f t="shared" si="65"/>
        <v>1</v>
      </c>
      <c r="K735" s="6">
        <f t="shared" si="66"/>
        <v>1</v>
      </c>
      <c r="L735" s="26"/>
    </row>
    <row r="736" spans="1:12" ht="60.75">
      <c r="A736" s="124"/>
      <c r="B736" s="125" t="s">
        <v>96</v>
      </c>
      <c r="C736" s="89"/>
      <c r="D736" s="2">
        <v>3779.764</v>
      </c>
      <c r="E736" s="2">
        <v>3779.764</v>
      </c>
      <c r="F736" s="2">
        <v>0</v>
      </c>
      <c r="G736" s="2">
        <v>3779.764</v>
      </c>
      <c r="H736" s="2">
        <v>3779.764</v>
      </c>
      <c r="I736" s="2">
        <f t="shared" si="60"/>
        <v>0</v>
      </c>
      <c r="J736" s="6">
        <f t="shared" si="65"/>
        <v>1</v>
      </c>
      <c r="K736" s="6">
        <f t="shared" si="66"/>
        <v>1</v>
      </c>
      <c r="L736" s="26"/>
    </row>
    <row r="737" spans="1:12" ht="27">
      <c r="A737" s="124"/>
      <c r="B737" s="125" t="s">
        <v>564</v>
      </c>
      <c r="C737" s="89"/>
      <c r="D737" s="2">
        <v>3779.764</v>
      </c>
      <c r="E737" s="2">
        <v>3779.764</v>
      </c>
      <c r="F737" s="2"/>
      <c r="G737" s="2">
        <v>3779.764</v>
      </c>
      <c r="H737" s="2">
        <v>3779.764</v>
      </c>
      <c r="I737" s="2">
        <f t="shared" si="60"/>
        <v>0</v>
      </c>
      <c r="J737" s="6">
        <f t="shared" si="65"/>
        <v>1</v>
      </c>
      <c r="K737" s="6">
        <f t="shared" si="66"/>
        <v>1</v>
      </c>
      <c r="L737" s="26"/>
    </row>
    <row r="738" spans="1:12" ht="40.5">
      <c r="A738" s="124"/>
      <c r="B738" s="125" t="s">
        <v>97</v>
      </c>
      <c r="C738" s="89"/>
      <c r="D738" s="2">
        <v>3391.447</v>
      </c>
      <c r="E738" s="2">
        <v>3354.5</v>
      </c>
      <c r="F738" s="2">
        <v>0</v>
      </c>
      <c r="G738" s="2">
        <v>3354.5</v>
      </c>
      <c r="H738" s="2">
        <v>3354.5</v>
      </c>
      <c r="I738" s="2">
        <f aca="true" t="shared" si="67" ref="I738:I799">G738-D738</f>
        <v>-36.947000000000116</v>
      </c>
      <c r="J738" s="6">
        <f t="shared" si="65"/>
        <v>0.989105830048354</v>
      </c>
      <c r="K738" s="6">
        <f t="shared" si="66"/>
        <v>0.989105830048354</v>
      </c>
      <c r="L738" s="26"/>
    </row>
    <row r="739" spans="1:12" ht="27">
      <c r="A739" s="124"/>
      <c r="B739" s="125" t="s">
        <v>564</v>
      </c>
      <c r="C739" s="89"/>
      <c r="D739" s="2">
        <v>3391.447</v>
      </c>
      <c r="E739" s="2">
        <v>3354.5</v>
      </c>
      <c r="F739" s="2"/>
      <c r="G739" s="2">
        <v>3354.5</v>
      </c>
      <c r="H739" s="2">
        <v>3354.5</v>
      </c>
      <c r="I739" s="2">
        <f t="shared" si="67"/>
        <v>-36.947000000000116</v>
      </c>
      <c r="J739" s="6">
        <f t="shared" si="65"/>
        <v>0.989105830048354</v>
      </c>
      <c r="K739" s="6">
        <f t="shared" si="66"/>
        <v>0.989105830048354</v>
      </c>
      <c r="L739" s="26"/>
    </row>
    <row r="740" spans="1:12" ht="40.5">
      <c r="A740" s="124"/>
      <c r="B740" s="125" t="s">
        <v>164</v>
      </c>
      <c r="C740" s="89"/>
      <c r="D740" s="2">
        <v>2379.94</v>
      </c>
      <c r="E740" s="2">
        <v>2379.94</v>
      </c>
      <c r="F740" s="2"/>
      <c r="G740" s="2">
        <v>2379.94</v>
      </c>
      <c r="H740" s="2">
        <v>2379.94</v>
      </c>
      <c r="I740" s="2">
        <f t="shared" si="67"/>
        <v>0</v>
      </c>
      <c r="J740" s="6">
        <f t="shared" si="65"/>
        <v>1</v>
      </c>
      <c r="K740" s="6">
        <f t="shared" si="66"/>
        <v>1</v>
      </c>
      <c r="L740" s="26"/>
    </row>
    <row r="741" spans="1:12" ht="27">
      <c r="A741" s="124"/>
      <c r="B741" s="125" t="s">
        <v>564</v>
      </c>
      <c r="C741" s="89"/>
      <c r="D741" s="2">
        <v>2379.94</v>
      </c>
      <c r="E741" s="2">
        <v>2379.94</v>
      </c>
      <c r="F741" s="2"/>
      <c r="G741" s="2">
        <v>2379.94</v>
      </c>
      <c r="H741" s="2">
        <v>2379.94</v>
      </c>
      <c r="I741" s="2">
        <f t="shared" si="67"/>
        <v>0</v>
      </c>
      <c r="J741" s="6">
        <f t="shared" si="65"/>
        <v>1</v>
      </c>
      <c r="K741" s="6">
        <f t="shared" si="66"/>
        <v>1</v>
      </c>
      <c r="L741" s="26"/>
    </row>
    <row r="742" spans="1:12" ht="40.5">
      <c r="A742" s="124"/>
      <c r="B742" s="125" t="s">
        <v>165</v>
      </c>
      <c r="C742" s="89"/>
      <c r="D742" s="2">
        <v>150</v>
      </c>
      <c r="E742" s="2">
        <v>150</v>
      </c>
      <c r="F742" s="2">
        <v>0</v>
      </c>
      <c r="G742" s="2">
        <v>150</v>
      </c>
      <c r="H742" s="2">
        <v>150</v>
      </c>
      <c r="I742" s="2">
        <f t="shared" si="67"/>
        <v>0</v>
      </c>
      <c r="J742" s="6">
        <f t="shared" si="65"/>
        <v>1</v>
      </c>
      <c r="K742" s="6">
        <f t="shared" si="66"/>
        <v>1</v>
      </c>
      <c r="L742" s="26"/>
    </row>
    <row r="743" spans="1:12" ht="27">
      <c r="A743" s="124"/>
      <c r="B743" s="125" t="s">
        <v>564</v>
      </c>
      <c r="C743" s="89"/>
      <c r="D743" s="2">
        <v>150</v>
      </c>
      <c r="E743" s="2">
        <v>150</v>
      </c>
      <c r="F743" s="2"/>
      <c r="G743" s="2">
        <v>150</v>
      </c>
      <c r="H743" s="2">
        <v>150</v>
      </c>
      <c r="I743" s="2">
        <f t="shared" si="67"/>
        <v>0</v>
      </c>
      <c r="J743" s="6">
        <f t="shared" si="65"/>
        <v>1</v>
      </c>
      <c r="K743" s="6">
        <f t="shared" si="66"/>
        <v>1</v>
      </c>
      <c r="L743" s="26"/>
    </row>
    <row r="744" spans="1:12" ht="40.5">
      <c r="A744" s="124"/>
      <c r="B744" s="125" t="s">
        <v>166</v>
      </c>
      <c r="C744" s="89"/>
      <c r="D744" s="2">
        <v>2229.944</v>
      </c>
      <c r="E744" s="2">
        <v>2229.942</v>
      </c>
      <c r="F744" s="2">
        <v>0</v>
      </c>
      <c r="G744" s="2">
        <v>2229.942</v>
      </c>
      <c r="H744" s="2">
        <v>2229.942</v>
      </c>
      <c r="I744" s="2"/>
      <c r="J744" s="6">
        <f t="shared" si="65"/>
        <v>0.9999991031164909</v>
      </c>
      <c r="K744" s="6">
        <f t="shared" si="66"/>
        <v>0.9999991031164909</v>
      </c>
      <c r="L744" s="26"/>
    </row>
    <row r="745" spans="1:12" ht="27">
      <c r="A745" s="124"/>
      <c r="B745" s="125" t="s">
        <v>564</v>
      </c>
      <c r="C745" s="89"/>
      <c r="D745" s="2">
        <v>2229.944</v>
      </c>
      <c r="E745" s="2">
        <v>2229.942</v>
      </c>
      <c r="F745" s="2"/>
      <c r="G745" s="2">
        <v>2229.942</v>
      </c>
      <c r="H745" s="2">
        <v>2229.942</v>
      </c>
      <c r="I745" s="2"/>
      <c r="J745" s="6">
        <f t="shared" si="65"/>
        <v>0.9999991031164909</v>
      </c>
      <c r="K745" s="6">
        <f t="shared" si="66"/>
        <v>0.9999991031164909</v>
      </c>
      <c r="L745" s="26"/>
    </row>
    <row r="746" spans="1:12" ht="40.5">
      <c r="A746" s="124"/>
      <c r="B746" s="125" t="s">
        <v>167</v>
      </c>
      <c r="C746" s="89"/>
      <c r="D746" s="2">
        <v>536.309</v>
      </c>
      <c r="E746" s="2">
        <v>536.309</v>
      </c>
      <c r="F746" s="2">
        <v>0</v>
      </c>
      <c r="G746" s="2">
        <v>536.309</v>
      </c>
      <c r="H746" s="2">
        <v>536.309</v>
      </c>
      <c r="I746" s="2">
        <f t="shared" si="67"/>
        <v>0</v>
      </c>
      <c r="J746" s="6">
        <f t="shared" si="65"/>
        <v>1</v>
      </c>
      <c r="K746" s="6">
        <f t="shared" si="66"/>
        <v>1</v>
      </c>
      <c r="L746" s="26"/>
    </row>
    <row r="747" spans="1:12" ht="27">
      <c r="A747" s="124"/>
      <c r="B747" s="125" t="s">
        <v>564</v>
      </c>
      <c r="C747" s="89"/>
      <c r="D747" s="2">
        <v>536.309</v>
      </c>
      <c r="E747" s="2">
        <v>536.309</v>
      </c>
      <c r="F747" s="2"/>
      <c r="G747" s="2">
        <v>536.309</v>
      </c>
      <c r="H747" s="2">
        <v>536.309</v>
      </c>
      <c r="I747" s="2">
        <f t="shared" si="67"/>
        <v>0</v>
      </c>
      <c r="J747" s="6">
        <f t="shared" si="65"/>
        <v>1</v>
      </c>
      <c r="K747" s="6">
        <f t="shared" si="66"/>
        <v>1</v>
      </c>
      <c r="L747" s="26"/>
    </row>
    <row r="748" spans="1:12" ht="40.5">
      <c r="A748" s="124"/>
      <c r="B748" s="125" t="s">
        <v>479</v>
      </c>
      <c r="C748" s="89"/>
      <c r="D748" s="2">
        <v>1359.769</v>
      </c>
      <c r="E748" s="2">
        <v>1359.563</v>
      </c>
      <c r="F748" s="2">
        <v>0</v>
      </c>
      <c r="G748" s="2">
        <v>1359.563</v>
      </c>
      <c r="H748" s="2">
        <v>1359.563</v>
      </c>
      <c r="I748" s="2">
        <f t="shared" si="67"/>
        <v>-0.2059999999999036</v>
      </c>
      <c r="J748" s="6">
        <f t="shared" si="65"/>
        <v>0.9998485036796692</v>
      </c>
      <c r="K748" s="6">
        <f t="shared" si="66"/>
        <v>0.9998485036796692</v>
      </c>
      <c r="L748" s="26"/>
    </row>
    <row r="749" spans="1:12" ht="27">
      <c r="A749" s="124"/>
      <c r="B749" s="125" t="s">
        <v>564</v>
      </c>
      <c r="C749" s="89"/>
      <c r="D749" s="2">
        <v>1359.769</v>
      </c>
      <c r="E749" s="2">
        <v>1359.563</v>
      </c>
      <c r="F749" s="2"/>
      <c r="G749" s="2">
        <v>1359.563</v>
      </c>
      <c r="H749" s="2">
        <v>1359.563</v>
      </c>
      <c r="I749" s="2">
        <f t="shared" si="67"/>
        <v>-0.2059999999999036</v>
      </c>
      <c r="J749" s="6">
        <f t="shared" si="65"/>
        <v>0.9998485036796692</v>
      </c>
      <c r="K749" s="6">
        <f t="shared" si="66"/>
        <v>0.9998485036796692</v>
      </c>
      <c r="L749" s="26"/>
    </row>
    <row r="750" spans="1:12" ht="60.75">
      <c r="A750" s="124"/>
      <c r="B750" s="125" t="s">
        <v>168</v>
      </c>
      <c r="C750" s="89"/>
      <c r="D750" s="2">
        <v>4409.103</v>
      </c>
      <c r="E750" s="2">
        <v>2218.861</v>
      </c>
      <c r="F750" s="2">
        <v>0</v>
      </c>
      <c r="G750" s="2">
        <v>2218.861</v>
      </c>
      <c r="H750" s="2">
        <v>2218.861</v>
      </c>
      <c r="I750" s="2">
        <f t="shared" si="67"/>
        <v>-2190.242</v>
      </c>
      <c r="J750" s="6">
        <f t="shared" si="65"/>
        <v>0.5032454447083681</v>
      </c>
      <c r="K750" s="6">
        <f t="shared" si="66"/>
        <v>0.5032454447083681</v>
      </c>
      <c r="L750" s="26"/>
    </row>
    <row r="751" spans="1:12" ht="27">
      <c r="A751" s="124"/>
      <c r="B751" s="125" t="s">
        <v>564</v>
      </c>
      <c r="C751" s="89"/>
      <c r="D751" s="2">
        <v>4409.103</v>
      </c>
      <c r="E751" s="2">
        <v>2218.861</v>
      </c>
      <c r="F751" s="2"/>
      <c r="G751" s="2">
        <v>2218.861</v>
      </c>
      <c r="H751" s="2">
        <v>2218.861</v>
      </c>
      <c r="I751" s="2">
        <f t="shared" si="67"/>
        <v>-2190.242</v>
      </c>
      <c r="J751" s="6">
        <f t="shared" si="65"/>
        <v>0.5032454447083681</v>
      </c>
      <c r="K751" s="6">
        <f t="shared" si="66"/>
        <v>0.5032454447083681</v>
      </c>
      <c r="L751" s="26"/>
    </row>
    <row r="752" spans="1:12" ht="60.75">
      <c r="A752" s="124"/>
      <c r="B752" s="125" t="s">
        <v>169</v>
      </c>
      <c r="C752" s="89"/>
      <c r="D752" s="2">
        <v>40.241</v>
      </c>
      <c r="E752" s="2">
        <v>40.241</v>
      </c>
      <c r="F752" s="2">
        <v>0</v>
      </c>
      <c r="G752" s="2">
        <v>40.241</v>
      </c>
      <c r="H752" s="2">
        <v>40.241</v>
      </c>
      <c r="I752" s="2">
        <f t="shared" si="67"/>
        <v>0</v>
      </c>
      <c r="J752" s="6">
        <f t="shared" si="65"/>
        <v>1</v>
      </c>
      <c r="K752" s="6">
        <f t="shared" si="66"/>
        <v>1</v>
      </c>
      <c r="L752" s="26"/>
    </row>
    <row r="753" spans="1:12" ht="27">
      <c r="A753" s="124"/>
      <c r="B753" s="125" t="s">
        <v>564</v>
      </c>
      <c r="C753" s="89"/>
      <c r="D753" s="2">
        <v>40.241</v>
      </c>
      <c r="E753" s="2">
        <v>40.241</v>
      </c>
      <c r="F753" s="2"/>
      <c r="G753" s="2">
        <v>40.241</v>
      </c>
      <c r="H753" s="2">
        <v>40.241</v>
      </c>
      <c r="I753" s="2">
        <f t="shared" si="67"/>
        <v>0</v>
      </c>
      <c r="J753" s="6">
        <f t="shared" si="65"/>
        <v>1</v>
      </c>
      <c r="K753" s="6">
        <f t="shared" si="66"/>
        <v>1</v>
      </c>
      <c r="L753" s="26"/>
    </row>
    <row r="754" spans="1:12" ht="60.75">
      <c r="A754" s="126" t="s">
        <v>533</v>
      </c>
      <c r="B754" s="127" t="s">
        <v>170</v>
      </c>
      <c r="C754" s="90"/>
      <c r="D754" s="3">
        <v>1932.396</v>
      </c>
      <c r="E754" s="3">
        <v>1932.395</v>
      </c>
      <c r="F754" s="3">
        <v>0</v>
      </c>
      <c r="G754" s="3">
        <v>1932.395</v>
      </c>
      <c r="H754" s="3">
        <v>1932.395</v>
      </c>
      <c r="I754" s="3">
        <v>0</v>
      </c>
      <c r="J754" s="20">
        <f>G754/D754</f>
        <v>0.9999994825077262</v>
      </c>
      <c r="K754" s="20">
        <f>E754/D754</f>
        <v>0.9999994825077262</v>
      </c>
      <c r="L754" s="41"/>
    </row>
    <row r="755" spans="1:12" ht="27">
      <c r="A755" s="124"/>
      <c r="B755" s="125" t="s">
        <v>564</v>
      </c>
      <c r="C755" s="89"/>
      <c r="D755" s="2">
        <v>1932.396</v>
      </c>
      <c r="E755" s="2">
        <v>1932.395</v>
      </c>
      <c r="F755" s="2">
        <v>0</v>
      </c>
      <c r="G755" s="2">
        <v>1932.395</v>
      </c>
      <c r="H755" s="2">
        <v>1932.395</v>
      </c>
      <c r="I755" s="2">
        <v>0</v>
      </c>
      <c r="J755" s="6">
        <f>G755/D755</f>
        <v>0.9999994825077262</v>
      </c>
      <c r="K755" s="6">
        <f>E755/D755</f>
        <v>0.9999994825077262</v>
      </c>
      <c r="L755" s="26"/>
    </row>
    <row r="756" spans="1:12" ht="27">
      <c r="A756" s="124"/>
      <c r="B756" s="125" t="s">
        <v>565</v>
      </c>
      <c r="C756" s="89"/>
      <c r="D756" s="2">
        <v>0</v>
      </c>
      <c r="E756" s="2">
        <v>0</v>
      </c>
      <c r="F756" s="2">
        <v>0</v>
      </c>
      <c r="G756" s="2">
        <v>0</v>
      </c>
      <c r="H756" s="2">
        <v>0</v>
      </c>
      <c r="I756" s="2">
        <v>0</v>
      </c>
      <c r="J756" s="6"/>
      <c r="K756" s="6"/>
      <c r="L756" s="26"/>
    </row>
    <row r="757" spans="1:12" ht="40.5">
      <c r="A757" s="124"/>
      <c r="B757" s="125" t="s">
        <v>219</v>
      </c>
      <c r="C757" s="89"/>
      <c r="D757" s="2">
        <v>1932.396</v>
      </c>
      <c r="E757" s="2">
        <v>1932.395</v>
      </c>
      <c r="F757" s="2">
        <v>0</v>
      </c>
      <c r="G757" s="2">
        <v>1932.395</v>
      </c>
      <c r="H757" s="2">
        <v>1932.395</v>
      </c>
      <c r="I757" s="2">
        <v>0</v>
      </c>
      <c r="J757" s="6">
        <f>G757/D757</f>
        <v>0.9999994825077262</v>
      </c>
      <c r="K757" s="6">
        <f>E757/D757</f>
        <v>0.9999994825077262</v>
      </c>
      <c r="L757" s="26"/>
    </row>
    <row r="758" spans="1:12" ht="27">
      <c r="A758" s="124"/>
      <c r="B758" s="125" t="s">
        <v>564</v>
      </c>
      <c r="C758" s="89"/>
      <c r="D758" s="2">
        <v>1932.396</v>
      </c>
      <c r="E758" s="2">
        <v>1932.395</v>
      </c>
      <c r="F758" s="2">
        <v>0</v>
      </c>
      <c r="G758" s="2">
        <v>1932.395</v>
      </c>
      <c r="H758" s="2">
        <v>1932.395</v>
      </c>
      <c r="I758" s="2">
        <v>0</v>
      </c>
      <c r="J758" s="6">
        <f>G758/D758</f>
        <v>0.9999994825077262</v>
      </c>
      <c r="K758" s="6">
        <f>E758/D758</f>
        <v>0.9999994825077262</v>
      </c>
      <c r="L758" s="26"/>
    </row>
    <row r="759" spans="1:12" ht="60.75" hidden="1">
      <c r="A759" s="124"/>
      <c r="B759" s="125" t="s">
        <v>558</v>
      </c>
      <c r="C759" s="89"/>
      <c r="D759" s="2">
        <v>0</v>
      </c>
      <c r="E759" s="2">
        <v>0</v>
      </c>
      <c r="F759" s="2">
        <v>0</v>
      </c>
      <c r="G759" s="2">
        <v>0</v>
      </c>
      <c r="H759" s="2">
        <v>0</v>
      </c>
      <c r="I759" s="2">
        <v>0</v>
      </c>
      <c r="J759" s="6"/>
      <c r="K759" s="6"/>
      <c r="L759" s="26"/>
    </row>
    <row r="760" spans="1:12" ht="27" hidden="1">
      <c r="A760" s="124"/>
      <c r="B760" s="125" t="s">
        <v>564</v>
      </c>
      <c r="C760" s="89"/>
      <c r="D760" s="2">
        <v>0</v>
      </c>
      <c r="E760" s="2">
        <v>0</v>
      </c>
      <c r="F760" s="2">
        <v>0</v>
      </c>
      <c r="G760" s="2">
        <v>0</v>
      </c>
      <c r="H760" s="2">
        <v>0</v>
      </c>
      <c r="I760" s="2">
        <v>0</v>
      </c>
      <c r="J760" s="6"/>
      <c r="K760" s="6"/>
      <c r="L760" s="26"/>
    </row>
    <row r="761" spans="1:12" ht="27" hidden="1">
      <c r="A761" s="124"/>
      <c r="B761" s="125" t="s">
        <v>565</v>
      </c>
      <c r="C761" s="89"/>
      <c r="D761" s="2">
        <v>0</v>
      </c>
      <c r="E761" s="2">
        <v>0</v>
      </c>
      <c r="F761" s="2"/>
      <c r="G761" s="2">
        <v>0</v>
      </c>
      <c r="H761" s="2">
        <v>0</v>
      </c>
      <c r="I761" s="2">
        <v>0</v>
      </c>
      <c r="J761" s="6"/>
      <c r="K761" s="6"/>
      <c r="L761" s="26"/>
    </row>
    <row r="762" spans="1:12" ht="141.75">
      <c r="A762" s="124"/>
      <c r="B762" s="125" t="s">
        <v>354</v>
      </c>
      <c r="C762" s="89"/>
      <c r="D762" s="2">
        <v>1932.396</v>
      </c>
      <c r="E762" s="2">
        <v>1932.395</v>
      </c>
      <c r="F762" s="2"/>
      <c r="G762" s="2">
        <v>1932.395</v>
      </c>
      <c r="H762" s="2">
        <v>1932.395</v>
      </c>
      <c r="I762" s="2">
        <v>0</v>
      </c>
      <c r="J762" s="6">
        <f>G762/D762</f>
        <v>0.9999994825077262</v>
      </c>
      <c r="K762" s="6">
        <f>E762/D762</f>
        <v>0.9999994825077262</v>
      </c>
      <c r="L762" s="26"/>
    </row>
    <row r="763" spans="1:12" ht="27">
      <c r="A763" s="124"/>
      <c r="B763" s="125" t="s">
        <v>564</v>
      </c>
      <c r="C763" s="89"/>
      <c r="D763" s="2">
        <v>1932.396</v>
      </c>
      <c r="E763" s="2">
        <v>1932.395</v>
      </c>
      <c r="F763" s="2"/>
      <c r="G763" s="2">
        <v>1932.395</v>
      </c>
      <c r="H763" s="2">
        <v>1932.395</v>
      </c>
      <c r="I763" s="2">
        <v>0</v>
      </c>
      <c r="J763" s="6">
        <f>G763/D763</f>
        <v>0.9999994825077262</v>
      </c>
      <c r="K763" s="6">
        <f>E763/D763</f>
        <v>0.9999994825077262</v>
      </c>
      <c r="L763" s="26"/>
    </row>
    <row r="764" spans="1:12" ht="121.5">
      <c r="A764" s="126" t="s">
        <v>534</v>
      </c>
      <c r="B764" s="127" t="s">
        <v>171</v>
      </c>
      <c r="C764" s="90"/>
      <c r="D764" s="3">
        <v>95</v>
      </c>
      <c r="E764" s="3">
        <v>95</v>
      </c>
      <c r="F764" s="3">
        <v>0</v>
      </c>
      <c r="G764" s="3">
        <v>95</v>
      </c>
      <c r="H764" s="3">
        <v>95</v>
      </c>
      <c r="I764" s="3">
        <f t="shared" si="67"/>
        <v>0</v>
      </c>
      <c r="J764" s="20">
        <f>G764/D764</f>
        <v>1</v>
      </c>
      <c r="K764" s="20">
        <f>E764/D764</f>
        <v>1</v>
      </c>
      <c r="L764" s="41"/>
    </row>
    <row r="765" spans="1:12" ht="27">
      <c r="A765" s="124"/>
      <c r="B765" s="125" t="s">
        <v>564</v>
      </c>
      <c r="C765" s="89"/>
      <c r="D765" s="2">
        <v>95</v>
      </c>
      <c r="E765" s="2">
        <v>95</v>
      </c>
      <c r="F765" s="2">
        <v>0</v>
      </c>
      <c r="G765" s="2">
        <v>95</v>
      </c>
      <c r="H765" s="2">
        <v>95</v>
      </c>
      <c r="I765" s="2">
        <f t="shared" si="67"/>
        <v>0</v>
      </c>
      <c r="J765" s="6">
        <f>G765/D765</f>
        <v>1</v>
      </c>
      <c r="K765" s="6">
        <f>E765/D765</f>
        <v>1</v>
      </c>
      <c r="L765" s="26"/>
    </row>
    <row r="766" spans="1:12" ht="27">
      <c r="A766" s="124"/>
      <c r="B766" s="125" t="s">
        <v>565</v>
      </c>
      <c r="C766" s="89"/>
      <c r="D766" s="2">
        <v>0</v>
      </c>
      <c r="E766" s="2">
        <v>0</v>
      </c>
      <c r="F766" s="2">
        <v>0</v>
      </c>
      <c r="G766" s="2">
        <v>0</v>
      </c>
      <c r="H766" s="2">
        <v>0</v>
      </c>
      <c r="I766" s="2">
        <f t="shared" si="67"/>
        <v>0</v>
      </c>
      <c r="J766" s="6"/>
      <c r="K766" s="6"/>
      <c r="L766" s="26"/>
    </row>
    <row r="767" spans="1:12" ht="40.5" hidden="1">
      <c r="A767" s="124"/>
      <c r="B767" s="125" t="s">
        <v>219</v>
      </c>
      <c r="C767" s="89"/>
      <c r="D767" s="2">
        <v>0</v>
      </c>
      <c r="E767" s="2">
        <v>0</v>
      </c>
      <c r="F767" s="2">
        <v>0</v>
      </c>
      <c r="G767" s="2">
        <v>0</v>
      </c>
      <c r="H767" s="2">
        <v>0</v>
      </c>
      <c r="I767" s="2">
        <f t="shared" si="67"/>
        <v>0</v>
      </c>
      <c r="J767" s="6"/>
      <c r="K767" s="6"/>
      <c r="L767" s="26"/>
    </row>
    <row r="768" spans="1:12" ht="27" hidden="1">
      <c r="A768" s="124"/>
      <c r="B768" s="125" t="s">
        <v>564</v>
      </c>
      <c r="C768" s="89"/>
      <c r="D768" s="2">
        <v>0</v>
      </c>
      <c r="E768" s="2">
        <v>0</v>
      </c>
      <c r="F768" s="2">
        <v>0</v>
      </c>
      <c r="G768" s="2">
        <v>0</v>
      </c>
      <c r="H768" s="2">
        <v>0</v>
      </c>
      <c r="I768" s="2">
        <f t="shared" si="67"/>
        <v>0</v>
      </c>
      <c r="J768" s="6"/>
      <c r="K768" s="6"/>
      <c r="L768" s="26"/>
    </row>
    <row r="769" spans="1:12" ht="27" hidden="1">
      <c r="A769" s="124"/>
      <c r="B769" s="125" t="s">
        <v>565</v>
      </c>
      <c r="C769" s="89"/>
      <c r="D769" s="2">
        <v>0</v>
      </c>
      <c r="E769" s="2">
        <v>0</v>
      </c>
      <c r="F769" s="2">
        <v>0</v>
      </c>
      <c r="G769" s="2">
        <v>0</v>
      </c>
      <c r="H769" s="2">
        <v>0</v>
      </c>
      <c r="I769" s="2">
        <f t="shared" si="67"/>
        <v>0</v>
      </c>
      <c r="J769" s="6"/>
      <c r="K769" s="6"/>
      <c r="L769" s="26"/>
    </row>
    <row r="770" spans="1:12" ht="40.5">
      <c r="A770" s="124"/>
      <c r="B770" s="125" t="s">
        <v>172</v>
      </c>
      <c r="C770" s="89"/>
      <c r="D770" s="2">
        <v>95</v>
      </c>
      <c r="E770" s="2">
        <v>95</v>
      </c>
      <c r="F770" s="2">
        <v>0</v>
      </c>
      <c r="G770" s="2">
        <v>95</v>
      </c>
      <c r="H770" s="2">
        <v>95</v>
      </c>
      <c r="I770" s="2">
        <f t="shared" si="67"/>
        <v>0</v>
      </c>
      <c r="J770" s="6">
        <f>G770/D770</f>
        <v>1</v>
      </c>
      <c r="K770" s="6">
        <f>E770/D770</f>
        <v>1</v>
      </c>
      <c r="L770" s="26"/>
    </row>
    <row r="771" spans="1:12" ht="27">
      <c r="A771" s="124"/>
      <c r="B771" s="125" t="s">
        <v>564</v>
      </c>
      <c r="C771" s="89"/>
      <c r="D771" s="2">
        <v>95</v>
      </c>
      <c r="E771" s="2">
        <v>95</v>
      </c>
      <c r="F771" s="2">
        <v>0</v>
      </c>
      <c r="G771" s="2">
        <v>95</v>
      </c>
      <c r="H771" s="2">
        <v>95</v>
      </c>
      <c r="I771" s="2">
        <f t="shared" si="67"/>
        <v>0</v>
      </c>
      <c r="J771" s="6">
        <f>G771/D771</f>
        <v>1</v>
      </c>
      <c r="K771" s="6">
        <f>E771/D771</f>
        <v>1</v>
      </c>
      <c r="L771" s="26"/>
    </row>
    <row r="772" spans="1:12" ht="27">
      <c r="A772" s="126" t="s">
        <v>535</v>
      </c>
      <c r="B772" s="127" t="s">
        <v>173</v>
      </c>
      <c r="C772" s="90"/>
      <c r="D772" s="3">
        <v>2000</v>
      </c>
      <c r="E772" s="3">
        <v>1619.745</v>
      </c>
      <c r="F772" s="3">
        <v>0</v>
      </c>
      <c r="G772" s="3">
        <v>1619.745</v>
      </c>
      <c r="H772" s="3">
        <v>1619.745</v>
      </c>
      <c r="I772" s="3">
        <f t="shared" si="67"/>
        <v>-380.2550000000001</v>
      </c>
      <c r="J772" s="20">
        <f>G772/D772</f>
        <v>0.8098725</v>
      </c>
      <c r="K772" s="20">
        <f>E772/D772</f>
        <v>0.8098725</v>
      </c>
      <c r="L772" s="71"/>
    </row>
    <row r="773" spans="1:12" ht="27">
      <c r="A773" s="124"/>
      <c r="B773" s="125" t="s">
        <v>564</v>
      </c>
      <c r="C773" s="89"/>
      <c r="D773" s="2">
        <v>2000</v>
      </c>
      <c r="E773" s="2">
        <v>1619.745</v>
      </c>
      <c r="F773" s="2">
        <v>0</v>
      </c>
      <c r="G773" s="2">
        <v>1619.745</v>
      </c>
      <c r="H773" s="2">
        <v>1619.745</v>
      </c>
      <c r="I773" s="2">
        <f t="shared" si="67"/>
        <v>-380.2550000000001</v>
      </c>
      <c r="J773" s="6">
        <f>G773/D773</f>
        <v>0.8098725</v>
      </c>
      <c r="K773" s="6">
        <f>E773/D773</f>
        <v>0.8098725</v>
      </c>
      <c r="L773" s="26"/>
    </row>
    <row r="774" spans="1:12" ht="27">
      <c r="A774" s="124"/>
      <c r="B774" s="125" t="s">
        <v>565</v>
      </c>
      <c r="C774" s="89"/>
      <c r="D774" s="2">
        <v>0</v>
      </c>
      <c r="E774" s="2">
        <v>0</v>
      </c>
      <c r="F774" s="2">
        <v>0</v>
      </c>
      <c r="G774" s="2">
        <v>0</v>
      </c>
      <c r="H774" s="2">
        <v>0</v>
      </c>
      <c r="I774" s="2">
        <f t="shared" si="67"/>
        <v>0</v>
      </c>
      <c r="J774" s="6"/>
      <c r="K774" s="6"/>
      <c r="L774" s="26"/>
    </row>
    <row r="775" spans="1:12" ht="40.5" hidden="1">
      <c r="A775" s="124"/>
      <c r="B775" s="125" t="s">
        <v>219</v>
      </c>
      <c r="C775" s="89"/>
      <c r="D775" s="2">
        <v>0</v>
      </c>
      <c r="E775" s="2">
        <v>0</v>
      </c>
      <c r="F775" s="2">
        <v>0</v>
      </c>
      <c r="G775" s="2">
        <v>0</v>
      </c>
      <c r="H775" s="2">
        <v>0</v>
      </c>
      <c r="I775" s="2">
        <f t="shared" si="67"/>
        <v>0</v>
      </c>
      <c r="J775" s="6"/>
      <c r="K775" s="6"/>
      <c r="L775" s="26"/>
    </row>
    <row r="776" spans="1:12" ht="27" hidden="1">
      <c r="A776" s="124"/>
      <c r="B776" s="125" t="s">
        <v>564</v>
      </c>
      <c r="C776" s="89"/>
      <c r="D776" s="2">
        <v>0</v>
      </c>
      <c r="E776" s="2">
        <v>0</v>
      </c>
      <c r="F776" s="2">
        <v>0</v>
      </c>
      <c r="G776" s="2">
        <v>0</v>
      </c>
      <c r="H776" s="2">
        <v>0</v>
      </c>
      <c r="I776" s="2">
        <f t="shared" si="67"/>
        <v>0</v>
      </c>
      <c r="J776" s="6"/>
      <c r="K776" s="6"/>
      <c r="L776" s="26"/>
    </row>
    <row r="777" spans="1:12" ht="27" hidden="1">
      <c r="A777" s="124"/>
      <c r="B777" s="125" t="s">
        <v>565</v>
      </c>
      <c r="C777" s="89"/>
      <c r="D777" s="2">
        <v>0</v>
      </c>
      <c r="E777" s="2">
        <v>0</v>
      </c>
      <c r="F777" s="2">
        <v>0</v>
      </c>
      <c r="G777" s="2">
        <v>0</v>
      </c>
      <c r="H777" s="2">
        <v>0</v>
      </c>
      <c r="I777" s="2">
        <f t="shared" si="67"/>
        <v>0</v>
      </c>
      <c r="J777" s="6"/>
      <c r="K777" s="6"/>
      <c r="L777" s="26"/>
    </row>
    <row r="778" spans="1:12" ht="40.5">
      <c r="A778" s="124"/>
      <c r="B778" s="125" t="s">
        <v>174</v>
      </c>
      <c r="C778" s="89"/>
      <c r="D778" s="2">
        <v>2000</v>
      </c>
      <c r="E778" s="2">
        <v>1619.745</v>
      </c>
      <c r="F778" s="2"/>
      <c r="G778" s="2">
        <v>1619.745</v>
      </c>
      <c r="H778" s="2">
        <v>1619.745</v>
      </c>
      <c r="I778" s="2">
        <f t="shared" si="67"/>
        <v>-380.2550000000001</v>
      </c>
      <c r="J778" s="6">
        <f>G778/D778</f>
        <v>0.8098725</v>
      </c>
      <c r="K778" s="6">
        <f>E778/D778</f>
        <v>0.8098725</v>
      </c>
      <c r="L778" s="26"/>
    </row>
    <row r="779" spans="1:12" ht="27">
      <c r="A779" s="124"/>
      <c r="B779" s="125" t="s">
        <v>564</v>
      </c>
      <c r="C779" s="89"/>
      <c r="D779" s="2">
        <v>2000</v>
      </c>
      <c r="E779" s="2">
        <v>1619.745</v>
      </c>
      <c r="F779" s="2"/>
      <c r="G779" s="2">
        <v>1619.745</v>
      </c>
      <c r="H779" s="2">
        <v>1619.745</v>
      </c>
      <c r="I779" s="2">
        <f t="shared" si="67"/>
        <v>-380.2550000000001</v>
      </c>
      <c r="J779" s="6">
        <f>G779/D779</f>
        <v>0.8098725</v>
      </c>
      <c r="K779" s="6">
        <f>E779/D779</f>
        <v>0.8098725</v>
      </c>
      <c r="L779" s="26"/>
    </row>
    <row r="780" spans="1:12" ht="202.5">
      <c r="A780" s="126" t="s">
        <v>536</v>
      </c>
      <c r="B780" s="127" t="s">
        <v>175</v>
      </c>
      <c r="C780" s="90"/>
      <c r="D780" s="3">
        <v>55778.128</v>
      </c>
      <c r="E780" s="3">
        <v>54898.362</v>
      </c>
      <c r="F780" s="3">
        <v>0</v>
      </c>
      <c r="G780" s="3">
        <v>54898.362</v>
      </c>
      <c r="H780" s="3">
        <v>54898.362</v>
      </c>
      <c r="I780" s="3">
        <f t="shared" si="67"/>
        <v>-879.765999999996</v>
      </c>
      <c r="J780" s="20">
        <f>G780/D780</f>
        <v>0.9842274018231663</v>
      </c>
      <c r="K780" s="20">
        <f>E780/D780</f>
        <v>0.9842274018231663</v>
      </c>
      <c r="L780" s="41"/>
    </row>
    <row r="781" spans="1:12" ht="27">
      <c r="A781" s="124"/>
      <c r="B781" s="125" t="s">
        <v>564</v>
      </c>
      <c r="C781" s="89"/>
      <c r="D781" s="2">
        <v>55778.128</v>
      </c>
      <c r="E781" s="2">
        <v>54898.362</v>
      </c>
      <c r="F781" s="2">
        <v>0</v>
      </c>
      <c r="G781" s="2">
        <v>54898.362</v>
      </c>
      <c r="H781" s="2">
        <v>54898.362</v>
      </c>
      <c r="I781" s="2">
        <f t="shared" si="67"/>
        <v>-879.765999999996</v>
      </c>
      <c r="J781" s="6">
        <f>G781/D781</f>
        <v>0.9842274018231663</v>
      </c>
      <c r="K781" s="6">
        <f>E781/D781</f>
        <v>0.9842274018231663</v>
      </c>
      <c r="L781" s="26"/>
    </row>
    <row r="782" spans="1:12" ht="27">
      <c r="A782" s="124"/>
      <c r="B782" s="125" t="s">
        <v>565</v>
      </c>
      <c r="C782" s="89"/>
      <c r="D782" s="2">
        <v>0</v>
      </c>
      <c r="E782" s="2">
        <v>0</v>
      </c>
      <c r="F782" s="2">
        <v>0</v>
      </c>
      <c r="G782" s="2">
        <v>0</v>
      </c>
      <c r="H782" s="2">
        <v>0</v>
      </c>
      <c r="I782" s="2">
        <f t="shared" si="67"/>
        <v>0</v>
      </c>
      <c r="J782" s="6"/>
      <c r="K782" s="6"/>
      <c r="L782" s="26"/>
    </row>
    <row r="783" spans="1:12" ht="60.75">
      <c r="A783" s="124"/>
      <c r="B783" s="125" t="s">
        <v>228</v>
      </c>
      <c r="C783" s="89"/>
      <c r="D783" s="2">
        <v>40055.719</v>
      </c>
      <c r="E783" s="2">
        <v>39486.866</v>
      </c>
      <c r="F783" s="2"/>
      <c r="G783" s="2">
        <v>39486.866</v>
      </c>
      <c r="H783" s="2">
        <v>39486.866</v>
      </c>
      <c r="I783" s="2">
        <f t="shared" si="67"/>
        <v>-568.8529999999955</v>
      </c>
      <c r="J783" s="6">
        <f>G783/D783</f>
        <v>0.985798457393812</v>
      </c>
      <c r="K783" s="6">
        <f>E783/D783</f>
        <v>0.985798457393812</v>
      </c>
      <c r="L783" s="26"/>
    </row>
    <row r="784" spans="1:12" ht="27">
      <c r="A784" s="124"/>
      <c r="B784" s="125" t="s">
        <v>564</v>
      </c>
      <c r="C784" s="89"/>
      <c r="D784" s="2">
        <v>40055.719</v>
      </c>
      <c r="E784" s="2">
        <v>39486.866</v>
      </c>
      <c r="F784" s="2"/>
      <c r="G784" s="2">
        <v>39486.866</v>
      </c>
      <c r="H784" s="2">
        <v>39486.866</v>
      </c>
      <c r="I784" s="2">
        <f t="shared" si="67"/>
        <v>-568.8529999999955</v>
      </c>
      <c r="J784" s="6">
        <f>G784/D784</f>
        <v>0.985798457393812</v>
      </c>
      <c r="K784" s="6">
        <f>E784/D784</f>
        <v>0.985798457393812</v>
      </c>
      <c r="L784" s="26"/>
    </row>
    <row r="785" spans="1:12" ht="162">
      <c r="A785" s="124"/>
      <c r="B785" s="125" t="s">
        <v>229</v>
      </c>
      <c r="C785" s="89"/>
      <c r="D785" s="2">
        <v>15722.409</v>
      </c>
      <c r="E785" s="2">
        <v>15411.496</v>
      </c>
      <c r="F785" s="2">
        <v>0</v>
      </c>
      <c r="G785" s="2">
        <v>15411.496</v>
      </c>
      <c r="H785" s="2">
        <v>15411.496</v>
      </c>
      <c r="I785" s="2">
        <f t="shared" si="67"/>
        <v>-310.91300000000047</v>
      </c>
      <c r="J785" s="6">
        <f>G785/D785</f>
        <v>0.9802248497669791</v>
      </c>
      <c r="K785" s="6">
        <f>E785/D785</f>
        <v>0.9802248497669791</v>
      </c>
      <c r="L785" s="26"/>
    </row>
    <row r="786" spans="1:12" ht="27">
      <c r="A786" s="124"/>
      <c r="B786" s="125" t="s">
        <v>564</v>
      </c>
      <c r="C786" s="89"/>
      <c r="D786" s="2">
        <v>15722.409</v>
      </c>
      <c r="E786" s="2">
        <v>15411.496</v>
      </c>
      <c r="F786" s="2"/>
      <c r="G786" s="2">
        <v>15411.496</v>
      </c>
      <c r="H786" s="2">
        <v>15411.496</v>
      </c>
      <c r="I786" s="2">
        <f t="shared" si="67"/>
        <v>-310.91300000000047</v>
      </c>
      <c r="J786" s="6">
        <f>G786/D786</f>
        <v>0.9802248497669791</v>
      </c>
      <c r="K786" s="6">
        <f>E786/D786</f>
        <v>0.9802248497669791</v>
      </c>
      <c r="L786" s="26"/>
    </row>
    <row r="787" spans="1:12" ht="27">
      <c r="A787" s="124"/>
      <c r="B787" s="125"/>
      <c r="C787" s="89"/>
      <c r="D787" s="2"/>
      <c r="E787" s="2"/>
      <c r="F787" s="2"/>
      <c r="G787" s="2"/>
      <c r="H787" s="2"/>
      <c r="I787" s="2">
        <f t="shared" si="67"/>
        <v>0</v>
      </c>
      <c r="J787" s="6"/>
      <c r="K787" s="6"/>
      <c r="L787" s="26"/>
    </row>
    <row r="788" spans="1:12" ht="101.25">
      <c r="A788" s="119" t="s">
        <v>252</v>
      </c>
      <c r="B788" s="120" t="s">
        <v>366</v>
      </c>
      <c r="C788" s="85"/>
      <c r="D788" s="5">
        <v>301550.697</v>
      </c>
      <c r="E788" s="5">
        <v>295583.4672</v>
      </c>
      <c r="F788" s="5">
        <v>0</v>
      </c>
      <c r="G788" s="5">
        <v>295583.4672</v>
      </c>
      <c r="H788" s="5">
        <v>295583.4672</v>
      </c>
      <c r="I788" s="5">
        <f t="shared" si="67"/>
        <v>-5967.229799999972</v>
      </c>
      <c r="J788" s="14">
        <f>G788/D788</f>
        <v>0.9802115204528943</v>
      </c>
      <c r="K788" s="14">
        <f>E788/D788</f>
        <v>0.9802115204528943</v>
      </c>
      <c r="L788" s="69"/>
    </row>
    <row r="789" spans="1:12" ht="27">
      <c r="A789" s="124"/>
      <c r="B789" s="131" t="s">
        <v>564</v>
      </c>
      <c r="C789" s="91"/>
      <c r="D789" s="1">
        <v>259144.297</v>
      </c>
      <c r="E789" s="1">
        <v>253946.9112</v>
      </c>
      <c r="F789" s="1">
        <v>0</v>
      </c>
      <c r="G789" s="1">
        <v>253946.9112</v>
      </c>
      <c r="H789" s="1">
        <v>253946.9112</v>
      </c>
      <c r="I789" s="1">
        <f t="shared" si="67"/>
        <v>-5197.385799999989</v>
      </c>
      <c r="J789" s="19">
        <f>G789/D789</f>
        <v>0.9799440471576344</v>
      </c>
      <c r="K789" s="19">
        <f>E789/D789</f>
        <v>0.9799440471576344</v>
      </c>
      <c r="L789" s="37"/>
    </row>
    <row r="790" spans="1:12" ht="27">
      <c r="A790" s="124"/>
      <c r="B790" s="131" t="s">
        <v>565</v>
      </c>
      <c r="C790" s="91"/>
      <c r="D790" s="1">
        <v>42406.4</v>
      </c>
      <c r="E790" s="1">
        <v>41636.556</v>
      </c>
      <c r="F790" s="1">
        <v>0</v>
      </c>
      <c r="G790" s="1">
        <v>41636.556</v>
      </c>
      <c r="H790" s="1">
        <v>41636.556</v>
      </c>
      <c r="I790" s="1">
        <f t="shared" si="67"/>
        <v>-769.8440000000046</v>
      </c>
      <c r="J790" s="19">
        <f>G790/D790</f>
        <v>0.9818460421068517</v>
      </c>
      <c r="K790" s="19">
        <f>E790/D790</f>
        <v>0.9818460421068517</v>
      </c>
      <c r="L790" s="37"/>
    </row>
    <row r="791" spans="1:12" ht="27">
      <c r="A791" s="124"/>
      <c r="B791" s="131" t="s">
        <v>84</v>
      </c>
      <c r="C791" s="91"/>
      <c r="D791" s="1">
        <v>0</v>
      </c>
      <c r="E791" s="1">
        <v>0</v>
      </c>
      <c r="F791" s="1">
        <v>0</v>
      </c>
      <c r="G791" s="1"/>
      <c r="H791" s="1">
        <v>0</v>
      </c>
      <c r="I791" s="2">
        <f t="shared" si="67"/>
        <v>0</v>
      </c>
      <c r="J791" s="19"/>
      <c r="K791" s="19"/>
      <c r="L791" s="37"/>
    </row>
    <row r="792" spans="1:12" ht="40.5">
      <c r="A792" s="126" t="s">
        <v>537</v>
      </c>
      <c r="B792" s="127" t="s">
        <v>176</v>
      </c>
      <c r="C792" s="90"/>
      <c r="D792" s="3">
        <v>78310.71299999999</v>
      </c>
      <c r="E792" s="3">
        <v>73570.36319999999</v>
      </c>
      <c r="F792" s="3">
        <v>0</v>
      </c>
      <c r="G792" s="3">
        <v>73570.36319999999</v>
      </c>
      <c r="H792" s="3">
        <v>73570.36319999999</v>
      </c>
      <c r="I792" s="3">
        <f t="shared" si="67"/>
        <v>-4740.349799999996</v>
      </c>
      <c r="J792" s="20">
        <f aca="true" t="shared" si="68" ref="J792:J826">G792/D792</f>
        <v>0.9394674161630989</v>
      </c>
      <c r="K792" s="20">
        <f aca="true" t="shared" si="69" ref="K792:K826">E792/D792</f>
        <v>0.9394674161630989</v>
      </c>
      <c r="L792" s="80"/>
    </row>
    <row r="793" spans="1:12" ht="27">
      <c r="A793" s="124"/>
      <c r="B793" s="125" t="s">
        <v>564</v>
      </c>
      <c r="C793" s="89"/>
      <c r="D793" s="2">
        <v>78310.71299999999</v>
      </c>
      <c r="E793" s="2">
        <v>73570.36319999999</v>
      </c>
      <c r="F793" s="2">
        <v>0</v>
      </c>
      <c r="G793" s="2">
        <v>73570.36319999999</v>
      </c>
      <c r="H793" s="2">
        <v>73570.36319999999</v>
      </c>
      <c r="I793" s="2">
        <f t="shared" si="67"/>
        <v>-4740.349799999996</v>
      </c>
      <c r="J793" s="6">
        <f t="shared" si="68"/>
        <v>0.9394674161630989</v>
      </c>
      <c r="K793" s="6">
        <f t="shared" si="69"/>
        <v>0.9394674161630989</v>
      </c>
      <c r="L793" s="37"/>
    </row>
    <row r="794" spans="1:12" ht="40.5">
      <c r="A794" s="124"/>
      <c r="B794" s="125" t="s">
        <v>219</v>
      </c>
      <c r="C794" s="89"/>
      <c r="D794" s="2">
        <v>1945.31</v>
      </c>
      <c r="E794" s="2">
        <v>1945.3</v>
      </c>
      <c r="F794" s="2">
        <v>0</v>
      </c>
      <c r="G794" s="2">
        <v>1945.3</v>
      </c>
      <c r="H794" s="2">
        <v>1945.3</v>
      </c>
      <c r="I794" s="2"/>
      <c r="J794" s="6">
        <f t="shared" si="68"/>
        <v>0.9999948594311446</v>
      </c>
      <c r="K794" s="6">
        <f t="shared" si="69"/>
        <v>0.9999948594311446</v>
      </c>
      <c r="L794" s="37"/>
    </row>
    <row r="795" spans="1:12" ht="27">
      <c r="A795" s="124"/>
      <c r="B795" s="125" t="s">
        <v>564</v>
      </c>
      <c r="C795" s="89"/>
      <c r="D795" s="2">
        <v>1945.31</v>
      </c>
      <c r="E795" s="2">
        <v>1945.3</v>
      </c>
      <c r="F795" s="2">
        <v>0</v>
      </c>
      <c r="G795" s="2">
        <v>1945.3</v>
      </c>
      <c r="H795" s="2">
        <v>1945.3</v>
      </c>
      <c r="I795" s="2"/>
      <c r="J795" s="6">
        <f t="shared" si="68"/>
        <v>0.9999948594311446</v>
      </c>
      <c r="K795" s="6">
        <f t="shared" si="69"/>
        <v>0.9999948594311446</v>
      </c>
      <c r="L795" s="37"/>
    </row>
    <row r="796" spans="1:12" ht="40.5">
      <c r="A796" s="124"/>
      <c r="B796" s="125" t="s">
        <v>355</v>
      </c>
      <c r="C796" s="89"/>
      <c r="D796" s="2">
        <v>1764.72</v>
      </c>
      <c r="E796" s="2">
        <v>1764.71</v>
      </c>
      <c r="F796" s="2">
        <v>0</v>
      </c>
      <c r="G796" s="2">
        <v>1764.71</v>
      </c>
      <c r="H796" s="2">
        <v>1764.71</v>
      </c>
      <c r="I796" s="2"/>
      <c r="J796" s="6">
        <f t="shared" si="68"/>
        <v>0.9999943333786663</v>
      </c>
      <c r="K796" s="6">
        <f t="shared" si="69"/>
        <v>0.9999943333786663</v>
      </c>
      <c r="L796" s="37"/>
    </row>
    <row r="797" spans="1:12" ht="27">
      <c r="A797" s="124"/>
      <c r="B797" s="125" t="s">
        <v>564</v>
      </c>
      <c r="C797" s="89"/>
      <c r="D797" s="2">
        <v>1764.72</v>
      </c>
      <c r="E797" s="2">
        <v>1764.71</v>
      </c>
      <c r="F797" s="2"/>
      <c r="G797" s="2">
        <v>1764.71</v>
      </c>
      <c r="H797" s="2">
        <v>1764.71</v>
      </c>
      <c r="I797" s="2"/>
      <c r="J797" s="6">
        <f t="shared" si="68"/>
        <v>0.9999943333786663</v>
      </c>
      <c r="K797" s="6">
        <f t="shared" si="69"/>
        <v>0.9999943333786663</v>
      </c>
      <c r="L797" s="37"/>
    </row>
    <row r="798" spans="1:12" ht="40.5">
      <c r="A798" s="124"/>
      <c r="B798" s="125" t="s">
        <v>385</v>
      </c>
      <c r="C798" s="89"/>
      <c r="D798" s="2">
        <v>180.59</v>
      </c>
      <c r="E798" s="2">
        <v>180.59</v>
      </c>
      <c r="F798" s="2">
        <v>0</v>
      </c>
      <c r="G798" s="2">
        <v>180.59</v>
      </c>
      <c r="H798" s="2">
        <v>180.59</v>
      </c>
      <c r="I798" s="2">
        <f t="shared" si="67"/>
        <v>0</v>
      </c>
      <c r="J798" s="6">
        <f t="shared" si="68"/>
        <v>1</v>
      </c>
      <c r="K798" s="6">
        <f t="shared" si="69"/>
        <v>1</v>
      </c>
      <c r="L798" s="37"/>
    </row>
    <row r="799" spans="1:12" ht="27">
      <c r="A799" s="124"/>
      <c r="B799" s="125" t="s">
        <v>564</v>
      </c>
      <c r="C799" s="89"/>
      <c r="D799" s="2">
        <v>180.59</v>
      </c>
      <c r="E799" s="2">
        <v>180.59</v>
      </c>
      <c r="F799" s="2"/>
      <c r="G799" s="2">
        <v>180.59</v>
      </c>
      <c r="H799" s="2">
        <v>180.59</v>
      </c>
      <c r="I799" s="2">
        <f t="shared" si="67"/>
        <v>0</v>
      </c>
      <c r="J799" s="6">
        <f t="shared" si="68"/>
        <v>1</v>
      </c>
      <c r="K799" s="6">
        <f t="shared" si="69"/>
        <v>1</v>
      </c>
      <c r="L799" s="37"/>
    </row>
    <row r="800" spans="1:12" ht="40.5">
      <c r="A800" s="124"/>
      <c r="B800" s="125" t="s">
        <v>177</v>
      </c>
      <c r="C800" s="89"/>
      <c r="D800" s="2">
        <v>30806.995</v>
      </c>
      <c r="E800" s="2">
        <v>30806.870199999998</v>
      </c>
      <c r="F800" s="2">
        <v>0</v>
      </c>
      <c r="G800" s="2">
        <v>30806.870199999998</v>
      </c>
      <c r="H800" s="2">
        <v>30806.870199999998</v>
      </c>
      <c r="I800" s="2">
        <f aca="true" t="shared" si="70" ref="I800:I862">G800-D800</f>
        <v>-0.12480000000141445</v>
      </c>
      <c r="J800" s="6">
        <f t="shared" si="68"/>
        <v>0.9999959489719785</v>
      </c>
      <c r="K800" s="6">
        <f t="shared" si="69"/>
        <v>0.9999959489719785</v>
      </c>
      <c r="L800" s="37"/>
    </row>
    <row r="801" spans="1:12" ht="27">
      <c r="A801" s="124"/>
      <c r="B801" s="125" t="s">
        <v>564</v>
      </c>
      <c r="C801" s="89"/>
      <c r="D801" s="2">
        <v>30806.995</v>
      </c>
      <c r="E801" s="2">
        <v>30806.870199999998</v>
      </c>
      <c r="F801" s="2"/>
      <c r="G801" s="2">
        <v>30806.870199999998</v>
      </c>
      <c r="H801" s="2">
        <v>30806.870199999998</v>
      </c>
      <c r="I801" s="2">
        <f t="shared" si="70"/>
        <v>-0.12480000000141445</v>
      </c>
      <c r="J801" s="6">
        <f t="shared" si="68"/>
        <v>0.9999959489719785</v>
      </c>
      <c r="K801" s="6">
        <f t="shared" si="69"/>
        <v>0.9999959489719785</v>
      </c>
      <c r="L801" s="37"/>
    </row>
    <row r="802" spans="1:12" ht="60.75">
      <c r="A802" s="124"/>
      <c r="B802" s="125" t="s">
        <v>178</v>
      </c>
      <c r="C802" s="89"/>
      <c r="D802" s="2">
        <v>12100</v>
      </c>
      <c r="E802" s="2">
        <v>10449.514</v>
      </c>
      <c r="F802" s="2">
        <v>0</v>
      </c>
      <c r="G802" s="2">
        <v>10449.514</v>
      </c>
      <c r="H802" s="2">
        <v>10449.514</v>
      </c>
      <c r="I802" s="2">
        <f t="shared" si="70"/>
        <v>-1650.4860000000008</v>
      </c>
      <c r="J802" s="6">
        <f t="shared" si="68"/>
        <v>0.8635961983471073</v>
      </c>
      <c r="K802" s="6">
        <f t="shared" si="69"/>
        <v>0.8635961983471073</v>
      </c>
      <c r="L802" s="37" t="s">
        <v>570</v>
      </c>
    </row>
    <row r="803" spans="1:12" ht="27">
      <c r="A803" s="124"/>
      <c r="B803" s="125" t="s">
        <v>564</v>
      </c>
      <c r="C803" s="89"/>
      <c r="D803" s="2">
        <v>12100</v>
      </c>
      <c r="E803" s="2">
        <v>10449.514</v>
      </c>
      <c r="F803" s="2"/>
      <c r="G803" s="2">
        <v>10449.514</v>
      </c>
      <c r="H803" s="2">
        <v>10449.514</v>
      </c>
      <c r="I803" s="2">
        <f t="shared" si="70"/>
        <v>-1650.4860000000008</v>
      </c>
      <c r="J803" s="6">
        <f t="shared" si="68"/>
        <v>0.8635961983471073</v>
      </c>
      <c r="K803" s="6">
        <f t="shared" si="69"/>
        <v>0.8635961983471073</v>
      </c>
      <c r="L803" s="37"/>
    </row>
    <row r="804" spans="1:12" ht="40.5">
      <c r="A804" s="124"/>
      <c r="B804" s="125" t="s">
        <v>703</v>
      </c>
      <c r="C804" s="89"/>
      <c r="D804" s="2">
        <v>13539.391</v>
      </c>
      <c r="E804" s="2">
        <v>12058.619</v>
      </c>
      <c r="F804" s="2">
        <v>0</v>
      </c>
      <c r="G804" s="2">
        <v>12058.619</v>
      </c>
      <c r="H804" s="2">
        <v>12058.619</v>
      </c>
      <c r="I804" s="2">
        <f t="shared" si="70"/>
        <v>-1480.771999999999</v>
      </c>
      <c r="J804" s="6">
        <f t="shared" si="68"/>
        <v>0.8906323039197258</v>
      </c>
      <c r="K804" s="6">
        <f t="shared" si="69"/>
        <v>0.8906323039197258</v>
      </c>
      <c r="L804" s="37" t="s">
        <v>570</v>
      </c>
    </row>
    <row r="805" spans="1:12" ht="27">
      <c r="A805" s="124"/>
      <c r="B805" s="125" t="s">
        <v>564</v>
      </c>
      <c r="C805" s="89"/>
      <c r="D805" s="2">
        <v>13539.391</v>
      </c>
      <c r="E805" s="2">
        <v>12058.619</v>
      </c>
      <c r="F805" s="2"/>
      <c r="G805" s="2">
        <v>12058.619</v>
      </c>
      <c r="H805" s="2">
        <v>12058.619</v>
      </c>
      <c r="I805" s="2">
        <f t="shared" si="70"/>
        <v>-1480.771999999999</v>
      </c>
      <c r="J805" s="6">
        <f t="shared" si="68"/>
        <v>0.8906323039197258</v>
      </c>
      <c r="K805" s="6">
        <f t="shared" si="69"/>
        <v>0.8906323039197258</v>
      </c>
      <c r="L805" s="37"/>
    </row>
    <row r="806" spans="1:12" ht="36">
      <c r="A806" s="124"/>
      <c r="B806" s="125" t="s">
        <v>704</v>
      </c>
      <c r="C806" s="89"/>
      <c r="D806" s="2">
        <v>5981.82</v>
      </c>
      <c r="E806" s="2">
        <v>5421.815</v>
      </c>
      <c r="F806" s="2">
        <v>0</v>
      </c>
      <c r="G806" s="2">
        <v>5421.815</v>
      </c>
      <c r="H806" s="2">
        <v>5421.815</v>
      </c>
      <c r="I806" s="2">
        <f t="shared" si="70"/>
        <v>-560.0050000000001</v>
      </c>
      <c r="J806" s="6">
        <f t="shared" si="68"/>
        <v>0.90638217131241</v>
      </c>
      <c r="K806" s="6">
        <f t="shared" si="69"/>
        <v>0.90638217131241</v>
      </c>
      <c r="L806" s="37" t="s">
        <v>570</v>
      </c>
    </row>
    <row r="807" spans="1:12" ht="27">
      <c r="A807" s="124"/>
      <c r="B807" s="125" t="s">
        <v>564</v>
      </c>
      <c r="C807" s="89"/>
      <c r="D807" s="2">
        <v>5981.82</v>
      </c>
      <c r="E807" s="2">
        <v>5421.815</v>
      </c>
      <c r="F807" s="2"/>
      <c r="G807" s="2">
        <v>5421.815</v>
      </c>
      <c r="H807" s="2">
        <v>5421.815</v>
      </c>
      <c r="I807" s="2">
        <f t="shared" si="70"/>
        <v>-560.0050000000001</v>
      </c>
      <c r="J807" s="6">
        <f t="shared" si="68"/>
        <v>0.90638217131241</v>
      </c>
      <c r="K807" s="6">
        <f t="shared" si="69"/>
        <v>0.90638217131241</v>
      </c>
      <c r="L807" s="37"/>
    </row>
    <row r="808" spans="1:12" ht="40.5">
      <c r="A808" s="124"/>
      <c r="B808" s="125" t="s">
        <v>705</v>
      </c>
      <c r="C808" s="89"/>
      <c r="D808" s="2">
        <v>5870.784</v>
      </c>
      <c r="E808" s="2">
        <v>4822.249</v>
      </c>
      <c r="F808" s="2">
        <v>0</v>
      </c>
      <c r="G808" s="2">
        <v>4822.249</v>
      </c>
      <c r="H808" s="2">
        <v>4822.249</v>
      </c>
      <c r="I808" s="2">
        <f t="shared" si="70"/>
        <v>-1048.5349999999999</v>
      </c>
      <c r="J808" s="6">
        <f t="shared" si="68"/>
        <v>0.8213977894604877</v>
      </c>
      <c r="K808" s="6">
        <f t="shared" si="69"/>
        <v>0.8213977894604877</v>
      </c>
      <c r="L808" s="37" t="s">
        <v>570</v>
      </c>
    </row>
    <row r="809" spans="1:12" ht="27">
      <c r="A809" s="124"/>
      <c r="B809" s="125" t="s">
        <v>564</v>
      </c>
      <c r="C809" s="89"/>
      <c r="D809" s="2">
        <v>5870.784</v>
      </c>
      <c r="E809" s="2">
        <v>4822.249</v>
      </c>
      <c r="F809" s="2"/>
      <c r="G809" s="2">
        <v>4822.249</v>
      </c>
      <c r="H809" s="2">
        <v>4822.249</v>
      </c>
      <c r="I809" s="2">
        <f t="shared" si="70"/>
        <v>-1048.5349999999999</v>
      </c>
      <c r="J809" s="6">
        <f t="shared" si="68"/>
        <v>0.8213977894604877</v>
      </c>
      <c r="K809" s="6">
        <f t="shared" si="69"/>
        <v>0.8213977894604877</v>
      </c>
      <c r="L809" s="37"/>
    </row>
    <row r="810" spans="1:12" ht="40.5">
      <c r="A810" s="124"/>
      <c r="B810" s="125" t="s">
        <v>706</v>
      </c>
      <c r="C810" s="89"/>
      <c r="D810" s="2">
        <v>1770.969</v>
      </c>
      <c r="E810" s="2">
        <v>1770.969</v>
      </c>
      <c r="F810" s="2">
        <v>0</v>
      </c>
      <c r="G810" s="2">
        <v>1770.969</v>
      </c>
      <c r="H810" s="2">
        <v>1770.969</v>
      </c>
      <c r="I810" s="2">
        <f t="shared" si="70"/>
        <v>0</v>
      </c>
      <c r="J810" s="6">
        <f t="shared" si="68"/>
        <v>1</v>
      </c>
      <c r="K810" s="6">
        <f t="shared" si="69"/>
        <v>1</v>
      </c>
      <c r="L810" s="37"/>
    </row>
    <row r="811" spans="1:12" ht="27">
      <c r="A811" s="124"/>
      <c r="B811" s="125" t="s">
        <v>564</v>
      </c>
      <c r="C811" s="89"/>
      <c r="D811" s="2">
        <v>1770.969</v>
      </c>
      <c r="E811" s="2">
        <v>1770.969</v>
      </c>
      <c r="F811" s="2"/>
      <c r="G811" s="2">
        <v>1770.969</v>
      </c>
      <c r="H811" s="2">
        <v>1770.969</v>
      </c>
      <c r="I811" s="2">
        <f t="shared" si="70"/>
        <v>0</v>
      </c>
      <c r="J811" s="6">
        <f t="shared" si="68"/>
        <v>1</v>
      </c>
      <c r="K811" s="6">
        <f t="shared" si="69"/>
        <v>1</v>
      </c>
      <c r="L811" s="37"/>
    </row>
    <row r="812" spans="1:12" ht="27">
      <c r="A812" s="124"/>
      <c r="B812" s="125" t="s">
        <v>707</v>
      </c>
      <c r="C812" s="89"/>
      <c r="D812" s="2">
        <v>500</v>
      </c>
      <c r="E812" s="2">
        <v>500</v>
      </c>
      <c r="F812" s="2">
        <v>0</v>
      </c>
      <c r="G812" s="2">
        <v>500</v>
      </c>
      <c r="H812" s="2">
        <v>500</v>
      </c>
      <c r="I812" s="2">
        <f t="shared" si="70"/>
        <v>0</v>
      </c>
      <c r="J812" s="6">
        <f t="shared" si="68"/>
        <v>1</v>
      </c>
      <c r="K812" s="6">
        <f t="shared" si="69"/>
        <v>1</v>
      </c>
      <c r="L812" s="37"/>
    </row>
    <row r="813" spans="1:12" ht="27">
      <c r="A813" s="124"/>
      <c r="B813" s="125" t="s">
        <v>564</v>
      </c>
      <c r="C813" s="89"/>
      <c r="D813" s="2">
        <v>500</v>
      </c>
      <c r="E813" s="2">
        <v>500</v>
      </c>
      <c r="F813" s="2"/>
      <c r="G813" s="2">
        <v>500</v>
      </c>
      <c r="H813" s="2">
        <v>500</v>
      </c>
      <c r="I813" s="2">
        <f t="shared" si="70"/>
        <v>0</v>
      </c>
      <c r="J813" s="6">
        <f t="shared" si="68"/>
        <v>1</v>
      </c>
      <c r="K813" s="6">
        <f t="shared" si="69"/>
        <v>1</v>
      </c>
      <c r="L813" s="37"/>
    </row>
    <row r="814" spans="1:12" ht="60.75">
      <c r="A814" s="124"/>
      <c r="B814" s="125" t="s">
        <v>708</v>
      </c>
      <c r="C814" s="89"/>
      <c r="D814" s="2">
        <v>459.844</v>
      </c>
      <c r="E814" s="2">
        <v>459.845</v>
      </c>
      <c r="F814" s="2">
        <v>0</v>
      </c>
      <c r="G814" s="2">
        <v>459.845</v>
      </c>
      <c r="H814" s="2">
        <v>459.845</v>
      </c>
      <c r="I814" s="2"/>
      <c r="J814" s="6">
        <f t="shared" si="68"/>
        <v>1.0000021746505336</v>
      </c>
      <c r="K814" s="6">
        <f t="shared" si="69"/>
        <v>1.0000021746505336</v>
      </c>
      <c r="L814" s="37"/>
    </row>
    <row r="815" spans="1:12" ht="27">
      <c r="A815" s="124"/>
      <c r="B815" s="125" t="s">
        <v>564</v>
      </c>
      <c r="C815" s="89"/>
      <c r="D815" s="2">
        <v>459.844</v>
      </c>
      <c r="E815" s="2">
        <v>459.845</v>
      </c>
      <c r="F815" s="2"/>
      <c r="G815" s="2">
        <v>459.845</v>
      </c>
      <c r="H815" s="2">
        <v>459.845</v>
      </c>
      <c r="I815" s="2"/>
      <c r="J815" s="6">
        <f t="shared" si="68"/>
        <v>1.0000021746505336</v>
      </c>
      <c r="K815" s="6">
        <f t="shared" si="69"/>
        <v>1.0000021746505336</v>
      </c>
      <c r="L815" s="37"/>
    </row>
    <row r="816" spans="1:12" ht="60.75">
      <c r="A816" s="124"/>
      <c r="B816" s="125" t="s">
        <v>182</v>
      </c>
      <c r="C816" s="89"/>
      <c r="D816" s="2">
        <v>5335.6</v>
      </c>
      <c r="E816" s="2">
        <v>5335.182</v>
      </c>
      <c r="F816" s="2">
        <v>0</v>
      </c>
      <c r="G816" s="2">
        <v>5335.182</v>
      </c>
      <c r="H816" s="2">
        <v>5335.182</v>
      </c>
      <c r="I816" s="2">
        <f t="shared" si="70"/>
        <v>-0.4180000000005748</v>
      </c>
      <c r="J816" s="6">
        <f t="shared" si="68"/>
        <v>0.9999216582952244</v>
      </c>
      <c r="K816" s="6">
        <f t="shared" si="69"/>
        <v>0.9999216582952244</v>
      </c>
      <c r="L816" s="37"/>
    </row>
    <row r="817" spans="1:12" ht="27">
      <c r="A817" s="124"/>
      <c r="B817" s="125" t="s">
        <v>564</v>
      </c>
      <c r="C817" s="89"/>
      <c r="D817" s="2">
        <v>5335.6</v>
      </c>
      <c r="E817" s="2">
        <v>5335.182</v>
      </c>
      <c r="F817" s="2"/>
      <c r="G817" s="2">
        <v>5335.182</v>
      </c>
      <c r="H817" s="2">
        <v>5335.182</v>
      </c>
      <c r="I817" s="2">
        <f t="shared" si="70"/>
        <v>-0.4180000000005748</v>
      </c>
      <c r="J817" s="6">
        <f t="shared" si="68"/>
        <v>0.9999216582952244</v>
      </c>
      <c r="K817" s="6">
        <f t="shared" si="69"/>
        <v>0.9999216582952244</v>
      </c>
      <c r="L817" s="37"/>
    </row>
    <row r="818" spans="1:12" ht="60.75">
      <c r="A818" s="126" t="s">
        <v>538</v>
      </c>
      <c r="B818" s="127" t="s">
        <v>183</v>
      </c>
      <c r="C818" s="90"/>
      <c r="D818" s="3">
        <v>162838.463</v>
      </c>
      <c r="E818" s="3">
        <v>162652.42700000003</v>
      </c>
      <c r="F818" s="3">
        <v>0</v>
      </c>
      <c r="G818" s="3">
        <v>162652.42700000003</v>
      </c>
      <c r="H818" s="3">
        <v>162652.42700000003</v>
      </c>
      <c r="I818" s="3">
        <f t="shared" si="70"/>
        <v>-186.03599999996368</v>
      </c>
      <c r="J818" s="20">
        <f t="shared" si="68"/>
        <v>0.9988575426433498</v>
      </c>
      <c r="K818" s="20">
        <f t="shared" si="69"/>
        <v>0.9988575426433498</v>
      </c>
      <c r="L818" s="80"/>
    </row>
    <row r="819" spans="1:12" ht="27">
      <c r="A819" s="124"/>
      <c r="B819" s="125" t="s">
        <v>564</v>
      </c>
      <c r="C819" s="89"/>
      <c r="D819" s="2">
        <v>122838.463</v>
      </c>
      <c r="E819" s="2">
        <v>122652.42700000001</v>
      </c>
      <c r="F819" s="2">
        <v>0</v>
      </c>
      <c r="G819" s="2">
        <v>122652.42700000001</v>
      </c>
      <c r="H819" s="2">
        <v>122652.42700000001</v>
      </c>
      <c r="I819" s="2">
        <f t="shared" si="70"/>
        <v>-186.03599999999278</v>
      </c>
      <c r="J819" s="6">
        <f t="shared" si="68"/>
        <v>0.9984855232192217</v>
      </c>
      <c r="K819" s="6">
        <f t="shared" si="69"/>
        <v>0.9984855232192217</v>
      </c>
      <c r="L819" s="37"/>
    </row>
    <row r="820" spans="1:12" ht="27">
      <c r="A820" s="124"/>
      <c r="B820" s="125" t="s">
        <v>565</v>
      </c>
      <c r="C820" s="89"/>
      <c r="D820" s="2">
        <v>40000</v>
      </c>
      <c r="E820" s="2">
        <v>40000</v>
      </c>
      <c r="F820" s="2">
        <v>0</v>
      </c>
      <c r="G820" s="2">
        <v>40000</v>
      </c>
      <c r="H820" s="2">
        <v>40000</v>
      </c>
      <c r="I820" s="2">
        <f t="shared" si="70"/>
        <v>0</v>
      </c>
      <c r="J820" s="6">
        <f t="shared" si="68"/>
        <v>1</v>
      </c>
      <c r="K820" s="6">
        <f t="shared" si="69"/>
        <v>1</v>
      </c>
      <c r="L820" s="37"/>
    </row>
    <row r="821" spans="1:12" ht="40.5">
      <c r="A821" s="124"/>
      <c r="B821" s="125" t="s">
        <v>219</v>
      </c>
      <c r="C821" s="89"/>
      <c r="D821" s="2">
        <v>1069.922</v>
      </c>
      <c r="E821" s="2">
        <v>1069.922</v>
      </c>
      <c r="F821" s="2">
        <v>0</v>
      </c>
      <c r="G821" s="2">
        <v>1069.922</v>
      </c>
      <c r="H821" s="2">
        <v>1069.922</v>
      </c>
      <c r="I821" s="2">
        <f t="shared" si="70"/>
        <v>0</v>
      </c>
      <c r="J821" s="6">
        <f t="shared" si="68"/>
        <v>1</v>
      </c>
      <c r="K821" s="6">
        <f t="shared" si="69"/>
        <v>1</v>
      </c>
      <c r="L821" s="37"/>
    </row>
    <row r="822" spans="1:12" ht="27">
      <c r="A822" s="124"/>
      <c r="B822" s="125" t="s">
        <v>564</v>
      </c>
      <c r="C822" s="89"/>
      <c r="D822" s="2">
        <v>1069.922</v>
      </c>
      <c r="E822" s="2">
        <v>1069.922</v>
      </c>
      <c r="F822" s="2">
        <v>0</v>
      </c>
      <c r="G822" s="2">
        <v>1069.922</v>
      </c>
      <c r="H822" s="2">
        <v>1069.922</v>
      </c>
      <c r="I822" s="2">
        <f t="shared" si="70"/>
        <v>0</v>
      </c>
      <c r="J822" s="6">
        <f t="shared" si="68"/>
        <v>1</v>
      </c>
      <c r="K822" s="6">
        <f t="shared" si="69"/>
        <v>1</v>
      </c>
      <c r="L822" s="37"/>
    </row>
    <row r="823" spans="1:12" ht="40.5">
      <c r="A823" s="124"/>
      <c r="B823" s="125" t="s">
        <v>356</v>
      </c>
      <c r="C823" s="89"/>
      <c r="D823" s="2">
        <v>1069.922</v>
      </c>
      <c r="E823" s="2">
        <v>1069.922</v>
      </c>
      <c r="F823" s="2">
        <v>0</v>
      </c>
      <c r="G823" s="2">
        <v>1069.922</v>
      </c>
      <c r="H823" s="2">
        <v>1069.922</v>
      </c>
      <c r="I823" s="2">
        <f t="shared" si="70"/>
        <v>0</v>
      </c>
      <c r="J823" s="6">
        <f t="shared" si="68"/>
        <v>1</v>
      </c>
      <c r="K823" s="6">
        <f t="shared" si="69"/>
        <v>1</v>
      </c>
      <c r="L823" s="37"/>
    </row>
    <row r="824" spans="1:12" ht="27">
      <c r="A824" s="124"/>
      <c r="B824" s="125" t="s">
        <v>564</v>
      </c>
      <c r="C824" s="89"/>
      <c r="D824" s="2">
        <v>1069.922</v>
      </c>
      <c r="E824" s="2">
        <v>1069.922</v>
      </c>
      <c r="F824" s="2">
        <v>0</v>
      </c>
      <c r="G824" s="2">
        <v>1069.922</v>
      </c>
      <c r="H824" s="2">
        <v>1069.922</v>
      </c>
      <c r="I824" s="2">
        <f t="shared" si="70"/>
        <v>0</v>
      </c>
      <c r="J824" s="6">
        <f t="shared" si="68"/>
        <v>1</v>
      </c>
      <c r="K824" s="6">
        <f t="shared" si="69"/>
        <v>1</v>
      </c>
      <c r="L824" s="37"/>
    </row>
    <row r="825" spans="1:12" ht="40.5">
      <c r="A825" s="124"/>
      <c r="B825" s="125" t="s">
        <v>184</v>
      </c>
      <c r="C825" s="89"/>
      <c r="D825" s="2">
        <v>5912</v>
      </c>
      <c r="E825" s="2">
        <v>5731.033</v>
      </c>
      <c r="F825" s="2">
        <v>0</v>
      </c>
      <c r="G825" s="2">
        <v>5731.033</v>
      </c>
      <c r="H825" s="2">
        <v>5731.033</v>
      </c>
      <c r="I825" s="2">
        <f t="shared" si="70"/>
        <v>-180.96699999999964</v>
      </c>
      <c r="J825" s="6">
        <f t="shared" si="68"/>
        <v>0.9693898849797024</v>
      </c>
      <c r="K825" s="6">
        <f t="shared" si="69"/>
        <v>0.9693898849797024</v>
      </c>
      <c r="L825" s="37" t="s">
        <v>570</v>
      </c>
    </row>
    <row r="826" spans="1:12" ht="27">
      <c r="A826" s="124"/>
      <c r="B826" s="125" t="s">
        <v>564</v>
      </c>
      <c r="C826" s="89"/>
      <c r="D826" s="2">
        <v>5912</v>
      </c>
      <c r="E826" s="2">
        <v>5731.033</v>
      </c>
      <c r="F826" s="2"/>
      <c r="G826" s="2">
        <v>5731.033</v>
      </c>
      <c r="H826" s="2">
        <v>5731.033</v>
      </c>
      <c r="I826" s="2">
        <f t="shared" si="70"/>
        <v>-180.96699999999964</v>
      </c>
      <c r="J826" s="6">
        <f t="shared" si="68"/>
        <v>0.9693898849797024</v>
      </c>
      <c r="K826" s="6">
        <f t="shared" si="69"/>
        <v>0.9693898849797024</v>
      </c>
      <c r="L826" s="37"/>
    </row>
    <row r="827" spans="1:12" ht="40.5">
      <c r="A827" s="124"/>
      <c r="B827" s="125" t="s">
        <v>35</v>
      </c>
      <c r="C827" s="89"/>
      <c r="D827" s="2">
        <v>0</v>
      </c>
      <c r="E827" s="2">
        <v>0</v>
      </c>
      <c r="F827" s="2">
        <v>0</v>
      </c>
      <c r="G827" s="2">
        <v>0</v>
      </c>
      <c r="H827" s="2">
        <v>0</v>
      </c>
      <c r="I827" s="2">
        <f t="shared" si="70"/>
        <v>0</v>
      </c>
      <c r="J827" s="6"/>
      <c r="K827" s="6"/>
      <c r="L827" s="37"/>
    </row>
    <row r="828" spans="1:12" ht="27">
      <c r="A828" s="124"/>
      <c r="B828" s="125" t="s">
        <v>564</v>
      </c>
      <c r="C828" s="89"/>
      <c r="D828" s="2">
        <v>0</v>
      </c>
      <c r="E828" s="2">
        <v>0</v>
      </c>
      <c r="F828" s="2"/>
      <c r="G828" s="2">
        <v>0</v>
      </c>
      <c r="H828" s="2">
        <v>0</v>
      </c>
      <c r="I828" s="2">
        <f t="shared" si="70"/>
        <v>0</v>
      </c>
      <c r="J828" s="6"/>
      <c r="K828" s="6"/>
      <c r="L828" s="37"/>
    </row>
    <row r="829" spans="1:12" ht="27">
      <c r="A829" s="124"/>
      <c r="B829" s="125" t="s">
        <v>185</v>
      </c>
      <c r="C829" s="89"/>
      <c r="D829" s="2">
        <v>956.262</v>
      </c>
      <c r="E829" s="2">
        <v>956.26</v>
      </c>
      <c r="F829" s="2">
        <v>0</v>
      </c>
      <c r="G829" s="2">
        <v>956.26</v>
      </c>
      <c r="H829" s="2">
        <v>956.26</v>
      </c>
      <c r="I829" s="2"/>
      <c r="J829" s="6">
        <f aca="true" t="shared" si="71" ref="J829:J857">G829/D829</f>
        <v>0.9999979085229781</v>
      </c>
      <c r="K829" s="6">
        <f aca="true" t="shared" si="72" ref="K829:K857">E829/D829</f>
        <v>0.9999979085229781</v>
      </c>
      <c r="L829" s="37"/>
    </row>
    <row r="830" spans="1:12" ht="27">
      <c r="A830" s="124"/>
      <c r="B830" s="125" t="s">
        <v>564</v>
      </c>
      <c r="C830" s="89"/>
      <c r="D830" s="2">
        <v>956.262</v>
      </c>
      <c r="E830" s="2">
        <v>956.26</v>
      </c>
      <c r="F830" s="2"/>
      <c r="G830" s="2">
        <v>956.26</v>
      </c>
      <c r="H830" s="2">
        <v>956.26</v>
      </c>
      <c r="I830" s="2"/>
      <c r="J830" s="6">
        <f t="shared" si="71"/>
        <v>0.9999979085229781</v>
      </c>
      <c r="K830" s="6">
        <f t="shared" si="72"/>
        <v>0.9999979085229781</v>
      </c>
      <c r="L830" s="37"/>
    </row>
    <row r="831" spans="1:12" ht="40.5">
      <c r="A831" s="124"/>
      <c r="B831" s="125" t="s">
        <v>186</v>
      </c>
      <c r="C831" s="89"/>
      <c r="D831" s="2">
        <v>44195.296</v>
      </c>
      <c r="E831" s="2">
        <v>44195.296</v>
      </c>
      <c r="F831" s="2">
        <v>0</v>
      </c>
      <c r="G831" s="2">
        <v>44195.296</v>
      </c>
      <c r="H831" s="2">
        <v>44195.296</v>
      </c>
      <c r="I831" s="2">
        <f t="shared" si="70"/>
        <v>0</v>
      </c>
      <c r="J831" s="6">
        <f t="shared" si="71"/>
        <v>1</v>
      </c>
      <c r="K831" s="6">
        <f t="shared" si="72"/>
        <v>1</v>
      </c>
      <c r="L831" s="37"/>
    </row>
    <row r="832" spans="1:12" ht="27">
      <c r="A832" s="124"/>
      <c r="B832" s="125" t="s">
        <v>564</v>
      </c>
      <c r="C832" s="89"/>
      <c r="D832" s="2">
        <v>4195.296</v>
      </c>
      <c r="E832" s="2">
        <v>4195.296</v>
      </c>
      <c r="F832" s="2"/>
      <c r="G832" s="2">
        <v>4195.296</v>
      </c>
      <c r="H832" s="2">
        <v>4195.296</v>
      </c>
      <c r="I832" s="2">
        <f t="shared" si="70"/>
        <v>0</v>
      </c>
      <c r="J832" s="6">
        <f t="shared" si="71"/>
        <v>1</v>
      </c>
      <c r="K832" s="6">
        <f t="shared" si="72"/>
        <v>1</v>
      </c>
      <c r="L832" s="37"/>
    </row>
    <row r="833" spans="1:12" ht="27">
      <c r="A833" s="124"/>
      <c r="B833" s="125" t="s">
        <v>565</v>
      </c>
      <c r="C833" s="89"/>
      <c r="D833" s="2">
        <v>40000</v>
      </c>
      <c r="E833" s="2">
        <v>40000</v>
      </c>
      <c r="F833" s="2"/>
      <c r="G833" s="2">
        <v>40000</v>
      </c>
      <c r="H833" s="2">
        <v>40000</v>
      </c>
      <c r="I833" s="2">
        <f t="shared" si="70"/>
        <v>0</v>
      </c>
      <c r="J833" s="6">
        <f t="shared" si="71"/>
        <v>1</v>
      </c>
      <c r="K833" s="6">
        <f t="shared" si="72"/>
        <v>1</v>
      </c>
      <c r="L833" s="37"/>
    </row>
    <row r="834" spans="1:12" ht="60.75">
      <c r="A834" s="124"/>
      <c r="B834" s="125" t="s">
        <v>617</v>
      </c>
      <c r="C834" s="89"/>
      <c r="D834" s="2">
        <v>7259.43</v>
      </c>
      <c r="E834" s="2">
        <v>7259.43</v>
      </c>
      <c r="F834" s="2">
        <v>0</v>
      </c>
      <c r="G834" s="2">
        <v>7259.43</v>
      </c>
      <c r="H834" s="2">
        <v>7259.43</v>
      </c>
      <c r="I834" s="2">
        <f t="shared" si="70"/>
        <v>0</v>
      </c>
      <c r="J834" s="6">
        <f t="shared" si="71"/>
        <v>1</v>
      </c>
      <c r="K834" s="6">
        <f t="shared" si="72"/>
        <v>1</v>
      </c>
      <c r="L834" s="37"/>
    </row>
    <row r="835" spans="1:12" ht="27">
      <c r="A835" s="124"/>
      <c r="B835" s="125" t="s">
        <v>564</v>
      </c>
      <c r="C835" s="89"/>
      <c r="D835" s="2">
        <v>7259.43</v>
      </c>
      <c r="E835" s="2">
        <v>7259.43</v>
      </c>
      <c r="F835" s="2"/>
      <c r="G835" s="2">
        <v>7259.43</v>
      </c>
      <c r="H835" s="2">
        <v>7259.43</v>
      </c>
      <c r="I835" s="2">
        <f t="shared" si="70"/>
        <v>0</v>
      </c>
      <c r="J835" s="6">
        <f t="shared" si="71"/>
        <v>1</v>
      </c>
      <c r="K835" s="6">
        <f t="shared" si="72"/>
        <v>1</v>
      </c>
      <c r="L835" s="37"/>
    </row>
    <row r="836" spans="1:12" ht="40.5">
      <c r="A836" s="124"/>
      <c r="B836" s="125" t="s">
        <v>29</v>
      </c>
      <c r="C836" s="89"/>
      <c r="D836" s="2">
        <v>89090.65</v>
      </c>
      <c r="E836" s="2">
        <v>89090.648</v>
      </c>
      <c r="F836" s="2">
        <v>0</v>
      </c>
      <c r="G836" s="2">
        <v>89090.648</v>
      </c>
      <c r="H836" s="2">
        <v>89090.648</v>
      </c>
      <c r="I836" s="2"/>
      <c r="J836" s="6">
        <f t="shared" si="71"/>
        <v>0.9999999775509552</v>
      </c>
      <c r="K836" s="6">
        <f t="shared" si="72"/>
        <v>0.9999999775509552</v>
      </c>
      <c r="L836" s="37"/>
    </row>
    <row r="837" spans="1:12" ht="27">
      <c r="A837" s="124"/>
      <c r="B837" s="125" t="s">
        <v>564</v>
      </c>
      <c r="C837" s="89"/>
      <c r="D837" s="2">
        <v>89090.65</v>
      </c>
      <c r="E837" s="2">
        <v>89090.648</v>
      </c>
      <c r="F837" s="2"/>
      <c r="G837" s="2">
        <v>89090.648</v>
      </c>
      <c r="H837" s="2">
        <v>89090.648</v>
      </c>
      <c r="I837" s="2"/>
      <c r="J837" s="6">
        <f t="shared" si="71"/>
        <v>0.9999999775509552</v>
      </c>
      <c r="K837" s="6">
        <f t="shared" si="72"/>
        <v>0.9999999775509552</v>
      </c>
      <c r="L837" s="37"/>
    </row>
    <row r="838" spans="1:12" ht="40.5">
      <c r="A838" s="124"/>
      <c r="B838" s="125" t="s">
        <v>30</v>
      </c>
      <c r="C838" s="89"/>
      <c r="D838" s="2">
        <v>598.483</v>
      </c>
      <c r="E838" s="2">
        <v>593.447</v>
      </c>
      <c r="F838" s="2">
        <v>0</v>
      </c>
      <c r="G838" s="2">
        <v>593.447</v>
      </c>
      <c r="H838" s="2">
        <v>593.447</v>
      </c>
      <c r="I838" s="2">
        <f t="shared" si="70"/>
        <v>-5.0359999999999445</v>
      </c>
      <c r="J838" s="6">
        <f t="shared" si="71"/>
        <v>0.991585391732096</v>
      </c>
      <c r="K838" s="6">
        <f t="shared" si="72"/>
        <v>0.991585391732096</v>
      </c>
      <c r="L838" s="37" t="s">
        <v>570</v>
      </c>
    </row>
    <row r="839" spans="1:12" ht="27">
      <c r="A839" s="124"/>
      <c r="B839" s="125" t="s">
        <v>564</v>
      </c>
      <c r="C839" s="89"/>
      <c r="D839" s="2">
        <v>598.483</v>
      </c>
      <c r="E839" s="2">
        <v>593.447</v>
      </c>
      <c r="F839" s="2"/>
      <c r="G839" s="2">
        <v>593.447</v>
      </c>
      <c r="H839" s="2">
        <v>593.447</v>
      </c>
      <c r="I839" s="2">
        <f t="shared" si="70"/>
        <v>-5.0359999999999445</v>
      </c>
      <c r="J839" s="6">
        <f t="shared" si="71"/>
        <v>0.991585391732096</v>
      </c>
      <c r="K839" s="6">
        <f t="shared" si="72"/>
        <v>0.991585391732096</v>
      </c>
      <c r="L839" s="37"/>
    </row>
    <row r="840" spans="1:12" ht="162">
      <c r="A840" s="124"/>
      <c r="B840" s="125" t="s">
        <v>362</v>
      </c>
      <c r="C840" s="89"/>
      <c r="D840" s="2">
        <v>6480</v>
      </c>
      <c r="E840" s="2">
        <v>6480</v>
      </c>
      <c r="F840" s="2">
        <v>0</v>
      </c>
      <c r="G840" s="2">
        <v>6480</v>
      </c>
      <c r="H840" s="2">
        <v>6480</v>
      </c>
      <c r="I840" s="2">
        <f t="shared" si="70"/>
        <v>0</v>
      </c>
      <c r="J840" s="6">
        <f t="shared" si="71"/>
        <v>1</v>
      </c>
      <c r="K840" s="6">
        <f t="shared" si="72"/>
        <v>1</v>
      </c>
      <c r="L840" s="37"/>
    </row>
    <row r="841" spans="1:12" ht="27">
      <c r="A841" s="124"/>
      <c r="B841" s="125" t="s">
        <v>564</v>
      </c>
      <c r="C841" s="89"/>
      <c r="D841" s="2">
        <v>6480</v>
      </c>
      <c r="E841" s="2">
        <v>6480</v>
      </c>
      <c r="F841" s="2"/>
      <c r="G841" s="2">
        <v>6480</v>
      </c>
      <c r="H841" s="2">
        <v>6480</v>
      </c>
      <c r="I841" s="2">
        <f t="shared" si="70"/>
        <v>0</v>
      </c>
      <c r="J841" s="6">
        <f t="shared" si="71"/>
        <v>1</v>
      </c>
      <c r="K841" s="6">
        <f t="shared" si="72"/>
        <v>1</v>
      </c>
      <c r="L841" s="37"/>
    </row>
    <row r="842" spans="1:12" ht="60.75">
      <c r="A842" s="124"/>
      <c r="B842" s="125" t="s">
        <v>31</v>
      </c>
      <c r="C842" s="89"/>
      <c r="D842" s="2">
        <v>600</v>
      </c>
      <c r="E842" s="2">
        <v>600</v>
      </c>
      <c r="F842" s="2">
        <v>0</v>
      </c>
      <c r="G842" s="2">
        <v>600</v>
      </c>
      <c r="H842" s="2">
        <v>600</v>
      </c>
      <c r="I842" s="2">
        <f t="shared" si="70"/>
        <v>0</v>
      </c>
      <c r="J842" s="6">
        <f t="shared" si="71"/>
        <v>1</v>
      </c>
      <c r="K842" s="6">
        <f t="shared" si="72"/>
        <v>1</v>
      </c>
      <c r="L842" s="37"/>
    </row>
    <row r="843" spans="1:12" ht="27">
      <c r="A843" s="124"/>
      <c r="B843" s="125" t="s">
        <v>564</v>
      </c>
      <c r="C843" s="89"/>
      <c r="D843" s="2">
        <v>600</v>
      </c>
      <c r="E843" s="2">
        <v>600</v>
      </c>
      <c r="F843" s="2"/>
      <c r="G843" s="2">
        <v>600</v>
      </c>
      <c r="H843" s="2">
        <v>600</v>
      </c>
      <c r="I843" s="2">
        <f t="shared" si="70"/>
        <v>0</v>
      </c>
      <c r="J843" s="6">
        <f t="shared" si="71"/>
        <v>1</v>
      </c>
      <c r="K843" s="6">
        <f t="shared" si="72"/>
        <v>1</v>
      </c>
      <c r="L843" s="37"/>
    </row>
    <row r="844" spans="1:12" ht="60.75">
      <c r="A844" s="124"/>
      <c r="B844" s="125" t="s">
        <v>618</v>
      </c>
      <c r="C844" s="89"/>
      <c r="D844" s="2">
        <v>4849.186</v>
      </c>
      <c r="E844" s="2">
        <v>4849.186</v>
      </c>
      <c r="F844" s="2">
        <v>0</v>
      </c>
      <c r="G844" s="2">
        <v>4849.186</v>
      </c>
      <c r="H844" s="2">
        <v>4849.186</v>
      </c>
      <c r="I844" s="2">
        <f t="shared" si="70"/>
        <v>0</v>
      </c>
      <c r="J844" s="6">
        <f t="shared" si="71"/>
        <v>1</v>
      </c>
      <c r="K844" s="6">
        <f t="shared" si="72"/>
        <v>1</v>
      </c>
      <c r="L844" s="37"/>
    </row>
    <row r="845" spans="1:12" ht="27">
      <c r="A845" s="124"/>
      <c r="B845" s="125" t="s">
        <v>564</v>
      </c>
      <c r="C845" s="89"/>
      <c r="D845" s="2">
        <v>4849.186</v>
      </c>
      <c r="E845" s="2">
        <v>4849.186</v>
      </c>
      <c r="F845" s="2"/>
      <c r="G845" s="2">
        <v>4849.186</v>
      </c>
      <c r="H845" s="2">
        <v>4849.186</v>
      </c>
      <c r="I845" s="2">
        <f t="shared" si="70"/>
        <v>0</v>
      </c>
      <c r="J845" s="6">
        <f t="shared" si="71"/>
        <v>1</v>
      </c>
      <c r="K845" s="6">
        <f t="shared" si="72"/>
        <v>1</v>
      </c>
      <c r="L845" s="37"/>
    </row>
    <row r="846" spans="1:12" ht="81">
      <c r="A846" s="124"/>
      <c r="B846" s="125" t="s">
        <v>619</v>
      </c>
      <c r="C846" s="89"/>
      <c r="D846" s="2">
        <v>600</v>
      </c>
      <c r="E846" s="2">
        <v>600</v>
      </c>
      <c r="F846" s="2">
        <v>0</v>
      </c>
      <c r="G846" s="2">
        <v>600</v>
      </c>
      <c r="H846" s="2">
        <v>600</v>
      </c>
      <c r="I846" s="2">
        <f t="shared" si="70"/>
        <v>0</v>
      </c>
      <c r="J846" s="6">
        <f t="shared" si="71"/>
        <v>1</v>
      </c>
      <c r="K846" s="6">
        <f t="shared" si="72"/>
        <v>1</v>
      </c>
      <c r="L846" s="37"/>
    </row>
    <row r="847" spans="1:12" ht="27">
      <c r="A847" s="124"/>
      <c r="B847" s="125" t="s">
        <v>564</v>
      </c>
      <c r="C847" s="89"/>
      <c r="D847" s="2">
        <v>600</v>
      </c>
      <c r="E847" s="2">
        <v>600</v>
      </c>
      <c r="F847" s="2"/>
      <c r="G847" s="2">
        <v>600</v>
      </c>
      <c r="H847" s="2">
        <v>600</v>
      </c>
      <c r="I847" s="2">
        <f t="shared" si="70"/>
        <v>0</v>
      </c>
      <c r="J847" s="6">
        <f t="shared" si="71"/>
        <v>1</v>
      </c>
      <c r="K847" s="6">
        <f t="shared" si="72"/>
        <v>1</v>
      </c>
      <c r="L847" s="37"/>
    </row>
    <row r="848" spans="1:12" ht="101.25">
      <c r="A848" s="124"/>
      <c r="B848" s="125" t="s">
        <v>34</v>
      </c>
      <c r="C848" s="89"/>
      <c r="D848" s="2">
        <v>45.08</v>
      </c>
      <c r="E848" s="2">
        <v>45.05</v>
      </c>
      <c r="F848" s="2">
        <v>0</v>
      </c>
      <c r="G848" s="2">
        <v>45.05</v>
      </c>
      <c r="H848" s="2">
        <v>45.05</v>
      </c>
      <c r="I848" s="2"/>
      <c r="J848" s="6">
        <f t="shared" si="71"/>
        <v>0.9993345164152617</v>
      </c>
      <c r="K848" s="6">
        <f t="shared" si="72"/>
        <v>0.9993345164152617</v>
      </c>
      <c r="L848" s="37"/>
    </row>
    <row r="849" spans="1:12" ht="27">
      <c r="A849" s="124"/>
      <c r="B849" s="125" t="s">
        <v>564</v>
      </c>
      <c r="C849" s="89"/>
      <c r="D849" s="2">
        <v>45.08</v>
      </c>
      <c r="E849" s="2">
        <v>45.05</v>
      </c>
      <c r="F849" s="2"/>
      <c r="G849" s="2">
        <v>45.05</v>
      </c>
      <c r="H849" s="2">
        <v>45.05</v>
      </c>
      <c r="I849" s="2"/>
      <c r="J849" s="6">
        <f t="shared" si="71"/>
        <v>0.9993345164152617</v>
      </c>
      <c r="K849" s="6">
        <f t="shared" si="72"/>
        <v>0.9993345164152617</v>
      </c>
      <c r="L849" s="37"/>
    </row>
    <row r="850" spans="1:12" ht="60.75">
      <c r="A850" s="124"/>
      <c r="B850" s="125" t="s">
        <v>33</v>
      </c>
      <c r="C850" s="89"/>
      <c r="D850" s="2">
        <v>525</v>
      </c>
      <c r="E850" s="2">
        <v>525</v>
      </c>
      <c r="F850" s="2">
        <v>0</v>
      </c>
      <c r="G850" s="2">
        <v>525</v>
      </c>
      <c r="H850" s="2">
        <v>525</v>
      </c>
      <c r="I850" s="2">
        <f t="shared" si="70"/>
        <v>0</v>
      </c>
      <c r="J850" s="6">
        <f t="shared" si="71"/>
        <v>1</v>
      </c>
      <c r="K850" s="6">
        <f t="shared" si="72"/>
        <v>1</v>
      </c>
      <c r="L850" s="37"/>
    </row>
    <row r="851" spans="1:12" ht="27">
      <c r="A851" s="124"/>
      <c r="B851" s="125" t="s">
        <v>564</v>
      </c>
      <c r="C851" s="89"/>
      <c r="D851" s="2">
        <v>525</v>
      </c>
      <c r="E851" s="2">
        <v>525</v>
      </c>
      <c r="F851" s="2"/>
      <c r="G851" s="2">
        <v>525</v>
      </c>
      <c r="H851" s="2">
        <v>525</v>
      </c>
      <c r="I851" s="2">
        <f t="shared" si="70"/>
        <v>0</v>
      </c>
      <c r="J851" s="6">
        <f t="shared" si="71"/>
        <v>1</v>
      </c>
      <c r="K851" s="6">
        <f t="shared" si="72"/>
        <v>1</v>
      </c>
      <c r="L851" s="37"/>
    </row>
    <row r="852" spans="1:12" ht="40.5">
      <c r="A852" s="124"/>
      <c r="B852" s="125" t="s">
        <v>32</v>
      </c>
      <c r="C852" s="89"/>
      <c r="D852" s="2">
        <v>543.282</v>
      </c>
      <c r="E852" s="2">
        <v>543.283</v>
      </c>
      <c r="F852" s="2">
        <v>0</v>
      </c>
      <c r="G852" s="2">
        <v>543.283</v>
      </c>
      <c r="H852" s="2">
        <v>543.283</v>
      </c>
      <c r="I852" s="2"/>
      <c r="J852" s="6">
        <f t="shared" si="71"/>
        <v>1.0000018406647009</v>
      </c>
      <c r="K852" s="6">
        <f t="shared" si="72"/>
        <v>1.0000018406647009</v>
      </c>
      <c r="L852" s="37"/>
    </row>
    <row r="853" spans="1:12" ht="27">
      <c r="A853" s="124"/>
      <c r="B853" s="125" t="s">
        <v>564</v>
      </c>
      <c r="C853" s="89"/>
      <c r="D853" s="2">
        <v>543.282</v>
      </c>
      <c r="E853" s="2">
        <v>543.283</v>
      </c>
      <c r="F853" s="2"/>
      <c r="G853" s="2">
        <v>543.283</v>
      </c>
      <c r="H853" s="2">
        <v>543.283</v>
      </c>
      <c r="I853" s="2"/>
      <c r="J853" s="6">
        <f t="shared" si="71"/>
        <v>1.0000018406647009</v>
      </c>
      <c r="K853" s="6">
        <f t="shared" si="72"/>
        <v>1.0000018406647009</v>
      </c>
      <c r="L853" s="37"/>
    </row>
    <row r="854" spans="1:12" ht="81">
      <c r="A854" s="124"/>
      <c r="B854" s="125" t="s">
        <v>620</v>
      </c>
      <c r="C854" s="89"/>
      <c r="D854" s="2">
        <v>113.872</v>
      </c>
      <c r="E854" s="2">
        <v>113.872</v>
      </c>
      <c r="F854" s="2">
        <v>0</v>
      </c>
      <c r="G854" s="2">
        <v>113.872</v>
      </c>
      <c r="H854" s="2">
        <v>113.872</v>
      </c>
      <c r="I854" s="2">
        <f t="shared" si="70"/>
        <v>0</v>
      </c>
      <c r="J854" s="6">
        <f t="shared" si="71"/>
        <v>1</v>
      </c>
      <c r="K854" s="6">
        <f t="shared" si="72"/>
        <v>1</v>
      </c>
      <c r="L854" s="37"/>
    </row>
    <row r="855" spans="1:12" ht="27">
      <c r="A855" s="124"/>
      <c r="B855" s="125" t="s">
        <v>564</v>
      </c>
      <c r="C855" s="89"/>
      <c r="D855" s="2">
        <v>113.872</v>
      </c>
      <c r="E855" s="2">
        <v>113.872</v>
      </c>
      <c r="F855" s="2"/>
      <c r="G855" s="2">
        <v>113.872</v>
      </c>
      <c r="H855" s="2">
        <v>113.872</v>
      </c>
      <c r="I855" s="2">
        <f t="shared" si="70"/>
        <v>0</v>
      </c>
      <c r="J855" s="6">
        <f t="shared" si="71"/>
        <v>1</v>
      </c>
      <c r="K855" s="6">
        <f t="shared" si="72"/>
        <v>1</v>
      </c>
      <c r="L855" s="37"/>
    </row>
    <row r="856" spans="1:12" ht="101.25">
      <c r="A856" s="126" t="s">
        <v>539</v>
      </c>
      <c r="B856" s="127" t="s">
        <v>621</v>
      </c>
      <c r="C856" s="90"/>
      <c r="D856" s="3">
        <v>51324.026</v>
      </c>
      <c r="E856" s="3">
        <v>51315.705</v>
      </c>
      <c r="F856" s="3">
        <v>0</v>
      </c>
      <c r="G856" s="3">
        <v>51315.705</v>
      </c>
      <c r="H856" s="3">
        <v>51315.705</v>
      </c>
      <c r="I856" s="3">
        <f t="shared" si="70"/>
        <v>-8.320999999996275</v>
      </c>
      <c r="J856" s="20">
        <f t="shared" si="71"/>
        <v>0.9998378732019192</v>
      </c>
      <c r="K856" s="20">
        <f t="shared" si="72"/>
        <v>0.9998378732019192</v>
      </c>
      <c r="L856" s="80"/>
    </row>
    <row r="857" spans="1:12" ht="27">
      <c r="A857" s="124"/>
      <c r="B857" s="125" t="s">
        <v>564</v>
      </c>
      <c r="C857" s="89"/>
      <c r="D857" s="2">
        <v>51324.026</v>
      </c>
      <c r="E857" s="2">
        <v>51315.705</v>
      </c>
      <c r="F857" s="2">
        <v>0</v>
      </c>
      <c r="G857" s="2">
        <v>51315.705</v>
      </c>
      <c r="H857" s="2">
        <v>51315.705</v>
      </c>
      <c r="I857" s="2">
        <f t="shared" si="70"/>
        <v>-8.320999999996275</v>
      </c>
      <c r="J857" s="6">
        <f t="shared" si="71"/>
        <v>0.9998378732019192</v>
      </c>
      <c r="K857" s="6">
        <f t="shared" si="72"/>
        <v>0.9998378732019192</v>
      </c>
      <c r="L857" s="37"/>
    </row>
    <row r="858" spans="1:12" ht="27">
      <c r="A858" s="124"/>
      <c r="B858" s="125" t="s">
        <v>565</v>
      </c>
      <c r="C858" s="89"/>
      <c r="D858" s="2"/>
      <c r="E858" s="2"/>
      <c r="F858" s="2"/>
      <c r="G858" s="2"/>
      <c r="H858" s="2"/>
      <c r="I858" s="2">
        <f t="shared" si="70"/>
        <v>0</v>
      </c>
      <c r="J858" s="6"/>
      <c r="K858" s="6"/>
      <c r="L858" s="37"/>
    </row>
    <row r="859" spans="1:12" ht="40.5">
      <c r="A859" s="124"/>
      <c r="B859" s="125" t="s">
        <v>219</v>
      </c>
      <c r="C859" s="89"/>
      <c r="D859" s="2">
        <v>22305.32</v>
      </c>
      <c r="E859" s="2">
        <v>22305.322</v>
      </c>
      <c r="F859" s="2">
        <v>0</v>
      </c>
      <c r="G859" s="2">
        <v>22305.322</v>
      </c>
      <c r="H859" s="2">
        <v>22305.322</v>
      </c>
      <c r="I859" s="2"/>
      <c r="J859" s="6">
        <f aca="true" t="shared" si="73" ref="J859:J866">G859/D859</f>
        <v>1.0000000896647079</v>
      </c>
      <c r="K859" s="6">
        <f aca="true" t="shared" si="74" ref="K859:K866">E859/D859</f>
        <v>1.0000000896647079</v>
      </c>
      <c r="L859" s="37"/>
    </row>
    <row r="860" spans="1:12" ht="27">
      <c r="A860" s="124"/>
      <c r="B860" s="125" t="s">
        <v>564</v>
      </c>
      <c r="C860" s="89"/>
      <c r="D860" s="2">
        <v>22305.32</v>
      </c>
      <c r="E860" s="2">
        <v>22305.322</v>
      </c>
      <c r="F860" s="2"/>
      <c r="G860" s="2">
        <v>22305.322</v>
      </c>
      <c r="H860" s="2">
        <v>22305.322</v>
      </c>
      <c r="I860" s="2"/>
      <c r="J860" s="6">
        <f t="shared" si="73"/>
        <v>1.0000000896647079</v>
      </c>
      <c r="K860" s="6">
        <f t="shared" si="74"/>
        <v>1.0000000896647079</v>
      </c>
      <c r="L860" s="37"/>
    </row>
    <row r="861" spans="1:12" ht="60.75">
      <c r="A861" s="124"/>
      <c r="B861" s="125" t="s">
        <v>274</v>
      </c>
      <c r="C861" s="89"/>
      <c r="D861" s="2">
        <v>22294.74</v>
      </c>
      <c r="E861" s="2">
        <v>22294.74</v>
      </c>
      <c r="F861" s="2">
        <v>0</v>
      </c>
      <c r="G861" s="2">
        <v>22294.74</v>
      </c>
      <c r="H861" s="2">
        <v>22294.74</v>
      </c>
      <c r="I861" s="2">
        <f t="shared" si="70"/>
        <v>0</v>
      </c>
      <c r="J861" s="6">
        <f t="shared" si="73"/>
        <v>1</v>
      </c>
      <c r="K861" s="6">
        <f t="shared" si="74"/>
        <v>1</v>
      </c>
      <c r="L861" s="37"/>
    </row>
    <row r="862" spans="1:12" ht="27">
      <c r="A862" s="124"/>
      <c r="B862" s="125" t="s">
        <v>564</v>
      </c>
      <c r="C862" s="89"/>
      <c r="D862" s="2">
        <v>22294.74</v>
      </c>
      <c r="E862" s="2">
        <v>22294.74</v>
      </c>
      <c r="F862" s="2"/>
      <c r="G862" s="2">
        <v>22294.74</v>
      </c>
      <c r="H862" s="2">
        <v>22294.74</v>
      </c>
      <c r="I862" s="2">
        <f t="shared" si="70"/>
        <v>0</v>
      </c>
      <c r="J862" s="6">
        <f t="shared" si="73"/>
        <v>1</v>
      </c>
      <c r="K862" s="6">
        <f t="shared" si="74"/>
        <v>1</v>
      </c>
      <c r="L862" s="37"/>
    </row>
    <row r="863" spans="1:12" ht="81">
      <c r="A863" s="124"/>
      <c r="B863" s="125" t="s">
        <v>357</v>
      </c>
      <c r="C863" s="89"/>
      <c r="D863" s="2">
        <v>10.58</v>
      </c>
      <c r="E863" s="2">
        <v>10.582</v>
      </c>
      <c r="F863" s="2">
        <v>0</v>
      </c>
      <c r="G863" s="2">
        <v>10.582</v>
      </c>
      <c r="H863" s="2">
        <v>10.582</v>
      </c>
      <c r="I863" s="2"/>
      <c r="J863" s="6">
        <f t="shared" si="73"/>
        <v>1.0001890359168242</v>
      </c>
      <c r="K863" s="6">
        <f t="shared" si="74"/>
        <v>1.0001890359168242</v>
      </c>
      <c r="L863" s="37"/>
    </row>
    <row r="864" spans="1:12" ht="27">
      <c r="A864" s="124"/>
      <c r="B864" s="125" t="s">
        <v>564</v>
      </c>
      <c r="C864" s="89"/>
      <c r="D864" s="2">
        <v>10.58</v>
      </c>
      <c r="E864" s="2">
        <v>10.582</v>
      </c>
      <c r="F864" s="2"/>
      <c r="G864" s="2">
        <v>10.582</v>
      </c>
      <c r="H864" s="2">
        <v>10.582</v>
      </c>
      <c r="I864" s="2"/>
      <c r="J864" s="6">
        <f t="shared" si="73"/>
        <v>1.0001890359168242</v>
      </c>
      <c r="K864" s="6">
        <f t="shared" si="74"/>
        <v>1.0001890359168242</v>
      </c>
      <c r="L864" s="37"/>
    </row>
    <row r="865" spans="1:12" ht="60.75">
      <c r="A865" s="124"/>
      <c r="B865" s="125" t="s">
        <v>622</v>
      </c>
      <c r="C865" s="89"/>
      <c r="D865" s="2">
        <v>27890.07</v>
      </c>
      <c r="E865" s="2">
        <v>27890.07</v>
      </c>
      <c r="F865" s="2">
        <v>0</v>
      </c>
      <c r="G865" s="2">
        <v>27890.07</v>
      </c>
      <c r="H865" s="2">
        <v>27890.07</v>
      </c>
      <c r="I865" s="2">
        <f aca="true" t="shared" si="75" ref="I865:I927">G865-D865</f>
        <v>0</v>
      </c>
      <c r="J865" s="6">
        <f t="shared" si="73"/>
        <v>1</v>
      </c>
      <c r="K865" s="6">
        <f t="shared" si="74"/>
        <v>1</v>
      </c>
      <c r="L865" s="37"/>
    </row>
    <row r="866" spans="1:12" ht="27">
      <c r="A866" s="124"/>
      <c r="B866" s="125" t="s">
        <v>564</v>
      </c>
      <c r="C866" s="89"/>
      <c r="D866" s="2">
        <v>27890.07</v>
      </c>
      <c r="E866" s="2">
        <v>27890.07</v>
      </c>
      <c r="F866" s="2"/>
      <c r="G866" s="2">
        <v>27890.07</v>
      </c>
      <c r="H866" s="2">
        <v>27890.07</v>
      </c>
      <c r="I866" s="2">
        <f t="shared" si="75"/>
        <v>0</v>
      </c>
      <c r="J866" s="6">
        <f t="shared" si="73"/>
        <v>1</v>
      </c>
      <c r="K866" s="6">
        <f t="shared" si="74"/>
        <v>1</v>
      </c>
      <c r="L866" s="37"/>
    </row>
    <row r="867" spans="1:12" ht="27">
      <c r="A867" s="124"/>
      <c r="B867" s="125" t="s">
        <v>565</v>
      </c>
      <c r="C867" s="89"/>
      <c r="D867" s="2"/>
      <c r="E867" s="2"/>
      <c r="F867" s="2"/>
      <c r="G867" s="2"/>
      <c r="H867" s="2"/>
      <c r="I867" s="2">
        <f t="shared" si="75"/>
        <v>0</v>
      </c>
      <c r="J867" s="6"/>
      <c r="K867" s="6"/>
      <c r="L867" s="37"/>
    </row>
    <row r="868" spans="1:12" ht="60.75">
      <c r="A868" s="124"/>
      <c r="B868" s="125" t="s">
        <v>623</v>
      </c>
      <c r="C868" s="89"/>
      <c r="D868" s="2">
        <v>253.273</v>
      </c>
      <c r="E868" s="2">
        <v>253.273</v>
      </c>
      <c r="F868" s="2">
        <v>0</v>
      </c>
      <c r="G868" s="2">
        <v>253.273</v>
      </c>
      <c r="H868" s="2">
        <v>253.273</v>
      </c>
      <c r="I868" s="2">
        <f t="shared" si="75"/>
        <v>0</v>
      </c>
      <c r="J868" s="6">
        <f aca="true" t="shared" si="76" ref="J868:J883">G868/D868</f>
        <v>1</v>
      </c>
      <c r="K868" s="6">
        <f aca="true" t="shared" si="77" ref="K868:K883">E868/D868</f>
        <v>1</v>
      </c>
      <c r="L868" s="37"/>
    </row>
    <row r="869" spans="1:12" ht="27">
      <c r="A869" s="124"/>
      <c r="B869" s="125" t="s">
        <v>564</v>
      </c>
      <c r="C869" s="89"/>
      <c r="D869" s="2">
        <v>253.273</v>
      </c>
      <c r="E869" s="2">
        <v>253.273</v>
      </c>
      <c r="F869" s="2"/>
      <c r="G869" s="2">
        <v>253.273</v>
      </c>
      <c r="H869" s="2">
        <v>253.273</v>
      </c>
      <c r="I869" s="2">
        <f t="shared" si="75"/>
        <v>0</v>
      </c>
      <c r="J869" s="6">
        <f t="shared" si="76"/>
        <v>1</v>
      </c>
      <c r="K869" s="6">
        <f t="shared" si="77"/>
        <v>1</v>
      </c>
      <c r="L869" s="37"/>
    </row>
    <row r="870" spans="1:12" ht="65.25" customHeight="1">
      <c r="A870" s="124"/>
      <c r="B870" s="125" t="s">
        <v>624</v>
      </c>
      <c r="C870" s="89"/>
      <c r="D870" s="2">
        <v>875.363</v>
      </c>
      <c r="E870" s="2">
        <v>867.04</v>
      </c>
      <c r="F870" s="2">
        <v>0</v>
      </c>
      <c r="G870" s="2">
        <v>867.04</v>
      </c>
      <c r="H870" s="2">
        <v>867.04</v>
      </c>
      <c r="I870" s="2">
        <f t="shared" si="75"/>
        <v>-8.323000000000093</v>
      </c>
      <c r="J870" s="6">
        <f t="shared" si="76"/>
        <v>0.9904919444847451</v>
      </c>
      <c r="K870" s="6">
        <f t="shared" si="77"/>
        <v>0.9904919444847451</v>
      </c>
      <c r="L870" s="37"/>
    </row>
    <row r="871" spans="1:12" ht="27">
      <c r="A871" s="124"/>
      <c r="B871" s="125" t="s">
        <v>564</v>
      </c>
      <c r="C871" s="89"/>
      <c r="D871" s="2">
        <v>875.363</v>
      </c>
      <c r="E871" s="2">
        <v>867.04</v>
      </c>
      <c r="F871" s="2"/>
      <c r="G871" s="2">
        <v>867.04</v>
      </c>
      <c r="H871" s="2">
        <v>867.04</v>
      </c>
      <c r="I871" s="2">
        <f t="shared" si="75"/>
        <v>-8.323000000000093</v>
      </c>
      <c r="J871" s="6">
        <f t="shared" si="76"/>
        <v>0.9904919444847451</v>
      </c>
      <c r="K871" s="6">
        <f t="shared" si="77"/>
        <v>0.9904919444847451</v>
      </c>
      <c r="L871" s="37"/>
    </row>
    <row r="872" spans="1:12" ht="141.75">
      <c r="A872" s="126" t="s">
        <v>540</v>
      </c>
      <c r="B872" s="127" t="s">
        <v>625</v>
      </c>
      <c r="C872" s="90"/>
      <c r="D872" s="3">
        <v>3565.301</v>
      </c>
      <c r="E872" s="3">
        <v>2532.7780000000002</v>
      </c>
      <c r="F872" s="3">
        <v>0</v>
      </c>
      <c r="G872" s="3">
        <v>2532.7780000000002</v>
      </c>
      <c r="H872" s="3">
        <v>2532.7780000000002</v>
      </c>
      <c r="I872" s="3">
        <f t="shared" si="75"/>
        <v>-1032.5229999999997</v>
      </c>
      <c r="J872" s="20">
        <f t="shared" si="76"/>
        <v>0.7103966817948892</v>
      </c>
      <c r="K872" s="20">
        <f t="shared" si="77"/>
        <v>0.7103966817948892</v>
      </c>
      <c r="L872" s="80"/>
    </row>
    <row r="873" spans="1:12" ht="27">
      <c r="A873" s="124"/>
      <c r="B873" s="125" t="s">
        <v>564</v>
      </c>
      <c r="C873" s="89"/>
      <c r="D873" s="2">
        <v>1158.9009999999998</v>
      </c>
      <c r="E873" s="2">
        <v>896.222</v>
      </c>
      <c r="F873" s="2"/>
      <c r="G873" s="2">
        <v>896.222</v>
      </c>
      <c r="H873" s="2">
        <v>896.222</v>
      </c>
      <c r="I873" s="2">
        <f t="shared" si="75"/>
        <v>-262.67899999999986</v>
      </c>
      <c r="J873" s="6">
        <f t="shared" si="76"/>
        <v>0.773337843353315</v>
      </c>
      <c r="K873" s="6">
        <f t="shared" si="77"/>
        <v>0.773337843353315</v>
      </c>
      <c r="L873" s="37"/>
    </row>
    <row r="874" spans="1:12" ht="27">
      <c r="A874" s="124"/>
      <c r="B874" s="125" t="s">
        <v>565</v>
      </c>
      <c r="C874" s="89"/>
      <c r="D874" s="2">
        <v>2406.4</v>
      </c>
      <c r="E874" s="2">
        <v>1636.556</v>
      </c>
      <c r="F874" s="2"/>
      <c r="G874" s="2">
        <v>1636.556</v>
      </c>
      <c r="H874" s="2">
        <v>1636.556</v>
      </c>
      <c r="I874" s="2">
        <f t="shared" si="75"/>
        <v>-769.844</v>
      </c>
      <c r="J874" s="6">
        <f t="shared" si="76"/>
        <v>0.6800847739361702</v>
      </c>
      <c r="K874" s="6">
        <f t="shared" si="77"/>
        <v>0.6800847739361702</v>
      </c>
      <c r="L874" s="37"/>
    </row>
    <row r="875" spans="1:12" ht="101.25">
      <c r="A875" s="124"/>
      <c r="B875" s="125" t="s">
        <v>257</v>
      </c>
      <c r="C875" s="89"/>
      <c r="D875" s="2">
        <v>3178.3</v>
      </c>
      <c r="E875" s="2">
        <v>2256.681</v>
      </c>
      <c r="F875" s="2">
        <v>0</v>
      </c>
      <c r="G875" s="2">
        <v>2256.681</v>
      </c>
      <c r="H875" s="2">
        <v>2256.681</v>
      </c>
      <c r="I875" s="2">
        <f t="shared" si="75"/>
        <v>-921.6190000000001</v>
      </c>
      <c r="J875" s="6">
        <f t="shared" si="76"/>
        <v>0.7100276877576063</v>
      </c>
      <c r="K875" s="6">
        <f t="shared" si="77"/>
        <v>0.7100276877576063</v>
      </c>
      <c r="L875" s="37" t="s">
        <v>258</v>
      </c>
    </row>
    <row r="876" spans="1:12" ht="27">
      <c r="A876" s="124"/>
      <c r="B876" s="125" t="s">
        <v>564</v>
      </c>
      <c r="C876" s="89"/>
      <c r="D876" s="2">
        <v>771.9</v>
      </c>
      <c r="E876" s="2">
        <v>620.125</v>
      </c>
      <c r="F876" s="2"/>
      <c r="G876" s="2">
        <v>620.125</v>
      </c>
      <c r="H876" s="2">
        <v>620.125</v>
      </c>
      <c r="I876" s="2">
        <f t="shared" si="75"/>
        <v>-151.77499999999998</v>
      </c>
      <c r="J876" s="6">
        <f t="shared" si="76"/>
        <v>0.8033747894805027</v>
      </c>
      <c r="K876" s="6">
        <f t="shared" si="77"/>
        <v>0.8033747894805027</v>
      </c>
      <c r="L876" s="37"/>
    </row>
    <row r="877" spans="1:12" ht="27">
      <c r="A877" s="124"/>
      <c r="B877" s="125" t="s">
        <v>565</v>
      </c>
      <c r="C877" s="89"/>
      <c r="D877" s="2">
        <v>2406.4</v>
      </c>
      <c r="E877" s="2">
        <v>1636.556</v>
      </c>
      <c r="F877" s="2"/>
      <c r="G877" s="2">
        <v>1636.556</v>
      </c>
      <c r="H877" s="2">
        <v>1636.556</v>
      </c>
      <c r="I877" s="2">
        <f t="shared" si="75"/>
        <v>-769.844</v>
      </c>
      <c r="J877" s="6">
        <f t="shared" si="76"/>
        <v>0.6800847739361702</v>
      </c>
      <c r="K877" s="6">
        <f t="shared" si="77"/>
        <v>0.6800847739361702</v>
      </c>
      <c r="L877" s="37"/>
    </row>
    <row r="878" spans="1:12" ht="40.5">
      <c r="A878" s="124"/>
      <c r="B878" s="125" t="s">
        <v>275</v>
      </c>
      <c r="C878" s="89"/>
      <c r="D878" s="2">
        <v>82.001</v>
      </c>
      <c r="E878" s="2">
        <v>82</v>
      </c>
      <c r="F878" s="2">
        <v>0</v>
      </c>
      <c r="G878" s="2">
        <v>82</v>
      </c>
      <c r="H878" s="2">
        <v>82</v>
      </c>
      <c r="I878" s="2"/>
      <c r="J878" s="6">
        <f t="shared" si="76"/>
        <v>0.9999878050267679</v>
      </c>
      <c r="K878" s="6">
        <f t="shared" si="77"/>
        <v>0.9999878050267679</v>
      </c>
      <c r="L878" s="37"/>
    </row>
    <row r="879" spans="1:12" ht="27">
      <c r="A879" s="124"/>
      <c r="B879" s="125" t="s">
        <v>564</v>
      </c>
      <c r="C879" s="89"/>
      <c r="D879" s="2">
        <v>82.001</v>
      </c>
      <c r="E879" s="2">
        <v>82</v>
      </c>
      <c r="F879" s="2"/>
      <c r="G879" s="2">
        <v>82</v>
      </c>
      <c r="H879" s="2">
        <v>82</v>
      </c>
      <c r="I879" s="2">
        <f t="shared" si="75"/>
        <v>-0.0010000000000047748</v>
      </c>
      <c r="J879" s="6">
        <f t="shared" si="76"/>
        <v>0.9999878050267679</v>
      </c>
      <c r="K879" s="6">
        <f t="shared" si="77"/>
        <v>0.9999878050267679</v>
      </c>
      <c r="L879" s="37"/>
    </row>
    <row r="880" spans="1:12" ht="81">
      <c r="A880" s="124"/>
      <c r="B880" s="125" t="s">
        <v>259</v>
      </c>
      <c r="C880" s="89"/>
      <c r="D880" s="2">
        <v>305</v>
      </c>
      <c r="E880" s="2">
        <v>194.097</v>
      </c>
      <c r="F880" s="2">
        <v>0</v>
      </c>
      <c r="G880" s="2">
        <v>194.097</v>
      </c>
      <c r="H880" s="2">
        <v>194.097</v>
      </c>
      <c r="I880" s="2">
        <f t="shared" si="75"/>
        <v>-110.90299999999999</v>
      </c>
      <c r="J880" s="6">
        <f t="shared" si="76"/>
        <v>0.636383606557377</v>
      </c>
      <c r="K880" s="6">
        <f t="shared" si="77"/>
        <v>0.636383606557377</v>
      </c>
      <c r="L880" s="37" t="s">
        <v>258</v>
      </c>
    </row>
    <row r="881" spans="1:12" ht="27">
      <c r="A881" s="124"/>
      <c r="B881" s="125" t="s">
        <v>564</v>
      </c>
      <c r="C881" s="89"/>
      <c r="D881" s="2">
        <v>305</v>
      </c>
      <c r="E881" s="2">
        <v>194.097</v>
      </c>
      <c r="F881" s="2"/>
      <c r="G881" s="2">
        <v>194.097</v>
      </c>
      <c r="H881" s="2">
        <v>194.097</v>
      </c>
      <c r="I881" s="2">
        <f t="shared" si="75"/>
        <v>-110.90299999999999</v>
      </c>
      <c r="J881" s="6">
        <f t="shared" si="76"/>
        <v>0.636383606557377</v>
      </c>
      <c r="K881" s="6">
        <f t="shared" si="77"/>
        <v>0.636383606557377</v>
      </c>
      <c r="L881" s="37"/>
    </row>
    <row r="882" spans="1:12" ht="60.75">
      <c r="A882" s="126" t="s">
        <v>541</v>
      </c>
      <c r="B882" s="127" t="s">
        <v>260</v>
      </c>
      <c r="C882" s="90"/>
      <c r="D882" s="3">
        <v>5512.1939999999995</v>
      </c>
      <c r="E882" s="3">
        <v>5512.1939999999995</v>
      </c>
      <c r="F882" s="3">
        <v>0</v>
      </c>
      <c r="G882" s="3">
        <v>5512.1939999999995</v>
      </c>
      <c r="H882" s="3">
        <v>5512.1939999999995</v>
      </c>
      <c r="I882" s="3">
        <f t="shared" si="75"/>
        <v>0</v>
      </c>
      <c r="J882" s="20">
        <f t="shared" si="76"/>
        <v>1</v>
      </c>
      <c r="K882" s="20">
        <f t="shared" si="77"/>
        <v>1</v>
      </c>
      <c r="L882" s="80"/>
    </row>
    <row r="883" spans="1:12" ht="27">
      <c r="A883" s="124"/>
      <c r="B883" s="125" t="s">
        <v>564</v>
      </c>
      <c r="C883" s="89"/>
      <c r="D883" s="2">
        <v>5512.1939999999995</v>
      </c>
      <c r="E883" s="2">
        <v>5512.1939999999995</v>
      </c>
      <c r="F883" s="2">
        <v>0</v>
      </c>
      <c r="G883" s="2">
        <v>5512.1939999999995</v>
      </c>
      <c r="H883" s="2">
        <v>5512.1939999999995</v>
      </c>
      <c r="I883" s="2">
        <f t="shared" si="75"/>
        <v>0</v>
      </c>
      <c r="J883" s="6">
        <f t="shared" si="76"/>
        <v>1</v>
      </c>
      <c r="K883" s="6">
        <f t="shared" si="77"/>
        <v>1</v>
      </c>
      <c r="L883" s="37"/>
    </row>
    <row r="884" spans="1:12" ht="27">
      <c r="A884" s="124"/>
      <c r="B884" s="125" t="s">
        <v>565</v>
      </c>
      <c r="C884" s="89"/>
      <c r="D884" s="2"/>
      <c r="E884" s="2"/>
      <c r="F884" s="2"/>
      <c r="G884" s="2"/>
      <c r="H884" s="2"/>
      <c r="I884" s="2">
        <f t="shared" si="75"/>
        <v>0</v>
      </c>
      <c r="J884" s="6"/>
      <c r="K884" s="6"/>
      <c r="L884" s="37"/>
    </row>
    <row r="885" spans="1:12" ht="60.75">
      <c r="A885" s="124"/>
      <c r="B885" s="125" t="s">
        <v>276</v>
      </c>
      <c r="C885" s="89"/>
      <c r="D885" s="2">
        <v>600</v>
      </c>
      <c r="E885" s="2">
        <v>600</v>
      </c>
      <c r="F885" s="2">
        <v>0</v>
      </c>
      <c r="G885" s="2">
        <v>600</v>
      </c>
      <c r="H885" s="2">
        <v>600</v>
      </c>
      <c r="I885" s="2">
        <f t="shared" si="75"/>
        <v>0</v>
      </c>
      <c r="J885" s="6">
        <f aca="true" t="shared" si="78" ref="J885:J894">G885/D885</f>
        <v>1</v>
      </c>
      <c r="K885" s="6">
        <f aca="true" t="shared" si="79" ref="K885:K894">E885/D885</f>
        <v>1</v>
      </c>
      <c r="L885" s="37"/>
    </row>
    <row r="886" spans="1:12" ht="27">
      <c r="A886" s="124"/>
      <c r="B886" s="125" t="s">
        <v>564</v>
      </c>
      <c r="C886" s="89"/>
      <c r="D886" s="2">
        <v>600</v>
      </c>
      <c r="E886" s="2">
        <v>600</v>
      </c>
      <c r="F886" s="2"/>
      <c r="G886" s="2">
        <v>600</v>
      </c>
      <c r="H886" s="2">
        <v>600</v>
      </c>
      <c r="I886" s="2">
        <f t="shared" si="75"/>
        <v>0</v>
      </c>
      <c r="J886" s="6">
        <f t="shared" si="78"/>
        <v>1</v>
      </c>
      <c r="K886" s="6">
        <f t="shared" si="79"/>
        <v>1</v>
      </c>
      <c r="L886" s="37"/>
    </row>
    <row r="887" spans="1:12" ht="40.5">
      <c r="A887" s="124"/>
      <c r="B887" s="125" t="s">
        <v>277</v>
      </c>
      <c r="C887" s="89"/>
      <c r="D887" s="2">
        <v>1436.206</v>
      </c>
      <c r="E887" s="2">
        <v>1436.206</v>
      </c>
      <c r="F887" s="2">
        <v>0</v>
      </c>
      <c r="G887" s="2">
        <v>1436.206</v>
      </c>
      <c r="H887" s="2">
        <v>1436.206</v>
      </c>
      <c r="I887" s="2">
        <f t="shared" si="75"/>
        <v>0</v>
      </c>
      <c r="J887" s="6">
        <f t="shared" si="78"/>
        <v>1</v>
      </c>
      <c r="K887" s="6">
        <f t="shared" si="79"/>
        <v>1</v>
      </c>
      <c r="L887" s="37"/>
    </row>
    <row r="888" spans="1:12" ht="27">
      <c r="A888" s="124"/>
      <c r="B888" s="125" t="s">
        <v>564</v>
      </c>
      <c r="C888" s="89"/>
      <c r="D888" s="2">
        <v>1436.206</v>
      </c>
      <c r="E888" s="2">
        <v>1436.206</v>
      </c>
      <c r="F888" s="2"/>
      <c r="G888" s="2">
        <v>1436.206</v>
      </c>
      <c r="H888" s="2">
        <v>1436.206</v>
      </c>
      <c r="I888" s="2">
        <f t="shared" si="75"/>
        <v>0</v>
      </c>
      <c r="J888" s="6">
        <f t="shared" si="78"/>
        <v>1</v>
      </c>
      <c r="K888" s="6">
        <f t="shared" si="79"/>
        <v>1</v>
      </c>
      <c r="L888" s="37"/>
    </row>
    <row r="889" spans="1:12" ht="60.75">
      <c r="A889" s="124"/>
      <c r="B889" s="125" t="s">
        <v>261</v>
      </c>
      <c r="C889" s="89"/>
      <c r="D889" s="2">
        <v>1462.332</v>
      </c>
      <c r="E889" s="2">
        <v>1462.332</v>
      </c>
      <c r="F889" s="2">
        <v>0</v>
      </c>
      <c r="G889" s="2">
        <v>1462.332</v>
      </c>
      <c r="H889" s="2">
        <v>1462.332</v>
      </c>
      <c r="I889" s="2">
        <f t="shared" si="75"/>
        <v>0</v>
      </c>
      <c r="J889" s="6">
        <f t="shared" si="78"/>
        <v>1</v>
      </c>
      <c r="K889" s="6">
        <f t="shared" si="79"/>
        <v>1</v>
      </c>
      <c r="L889" s="37"/>
    </row>
    <row r="890" spans="1:12" ht="27">
      <c r="A890" s="124"/>
      <c r="B890" s="125" t="s">
        <v>564</v>
      </c>
      <c r="C890" s="89"/>
      <c r="D890" s="2">
        <v>1462.332</v>
      </c>
      <c r="E890" s="2">
        <v>1462.332</v>
      </c>
      <c r="F890" s="2"/>
      <c r="G890" s="2">
        <v>1462.332</v>
      </c>
      <c r="H890" s="2">
        <v>1462.332</v>
      </c>
      <c r="I890" s="2">
        <f t="shared" si="75"/>
        <v>0</v>
      </c>
      <c r="J890" s="6">
        <f t="shared" si="78"/>
        <v>1</v>
      </c>
      <c r="K890" s="6">
        <f t="shared" si="79"/>
        <v>1</v>
      </c>
      <c r="L890" s="37"/>
    </row>
    <row r="891" spans="1:12" ht="81">
      <c r="A891" s="124"/>
      <c r="B891" s="125" t="s">
        <v>278</v>
      </c>
      <c r="C891" s="89"/>
      <c r="D891" s="2">
        <v>26.902</v>
      </c>
      <c r="E891" s="2">
        <v>26.902</v>
      </c>
      <c r="F891" s="2">
        <v>0</v>
      </c>
      <c r="G891" s="2">
        <v>26.902</v>
      </c>
      <c r="H891" s="2">
        <v>26.902</v>
      </c>
      <c r="I891" s="2">
        <f t="shared" si="75"/>
        <v>0</v>
      </c>
      <c r="J891" s="6">
        <f t="shared" si="78"/>
        <v>1</v>
      </c>
      <c r="K891" s="6">
        <f t="shared" si="79"/>
        <v>1</v>
      </c>
      <c r="L891" s="37"/>
    </row>
    <row r="892" spans="1:12" ht="27">
      <c r="A892" s="124"/>
      <c r="B892" s="125" t="s">
        <v>564</v>
      </c>
      <c r="C892" s="89"/>
      <c r="D892" s="2">
        <v>26.902</v>
      </c>
      <c r="E892" s="2">
        <v>26.902</v>
      </c>
      <c r="F892" s="2"/>
      <c r="G892" s="2">
        <v>26.902</v>
      </c>
      <c r="H892" s="2">
        <v>26.902</v>
      </c>
      <c r="I892" s="2">
        <f t="shared" si="75"/>
        <v>0</v>
      </c>
      <c r="J892" s="6">
        <f t="shared" si="78"/>
        <v>1</v>
      </c>
      <c r="K892" s="6">
        <f t="shared" si="79"/>
        <v>1</v>
      </c>
      <c r="L892" s="37"/>
    </row>
    <row r="893" spans="1:12" ht="40.5">
      <c r="A893" s="124"/>
      <c r="B893" s="125" t="s">
        <v>279</v>
      </c>
      <c r="C893" s="89"/>
      <c r="D893" s="2">
        <v>1986.754</v>
      </c>
      <c r="E893" s="2">
        <v>1986.754</v>
      </c>
      <c r="F893" s="2">
        <v>0</v>
      </c>
      <c r="G893" s="2">
        <v>1986.754</v>
      </c>
      <c r="H893" s="2">
        <v>1986.754</v>
      </c>
      <c r="I893" s="2">
        <f t="shared" si="75"/>
        <v>0</v>
      </c>
      <c r="J893" s="6">
        <f t="shared" si="78"/>
        <v>1</v>
      </c>
      <c r="K893" s="6">
        <f t="shared" si="79"/>
        <v>1</v>
      </c>
      <c r="L893" s="37"/>
    </row>
    <row r="894" spans="1:12" ht="27">
      <c r="A894" s="124"/>
      <c r="B894" s="125" t="s">
        <v>564</v>
      </c>
      <c r="C894" s="89"/>
      <c r="D894" s="2">
        <v>1986.754</v>
      </c>
      <c r="E894" s="2">
        <v>1986.754</v>
      </c>
      <c r="F894" s="2">
        <v>0</v>
      </c>
      <c r="G894" s="2">
        <v>1986.754</v>
      </c>
      <c r="H894" s="2">
        <v>1986.754</v>
      </c>
      <c r="I894" s="2">
        <f t="shared" si="75"/>
        <v>0</v>
      </c>
      <c r="J894" s="6">
        <f t="shared" si="78"/>
        <v>1</v>
      </c>
      <c r="K894" s="6">
        <f t="shared" si="79"/>
        <v>1</v>
      </c>
      <c r="L894" s="37"/>
    </row>
    <row r="895" spans="1:12" ht="27">
      <c r="A895" s="124"/>
      <c r="B895" s="125"/>
      <c r="C895" s="89"/>
      <c r="D895" s="2"/>
      <c r="E895" s="2"/>
      <c r="F895" s="2"/>
      <c r="G895" s="2"/>
      <c r="H895" s="2"/>
      <c r="I895" s="2">
        <f t="shared" si="75"/>
        <v>0</v>
      </c>
      <c r="J895" s="6"/>
      <c r="K895" s="6"/>
      <c r="L895" s="26"/>
    </row>
    <row r="896" spans="1:12" ht="101.25">
      <c r="A896" s="119" t="s">
        <v>254</v>
      </c>
      <c r="B896" s="120" t="s">
        <v>367</v>
      </c>
      <c r="C896" s="164"/>
      <c r="D896" s="5">
        <v>516122.85695</v>
      </c>
      <c r="E896" s="5">
        <v>373354.36564999993</v>
      </c>
      <c r="F896" s="5"/>
      <c r="G896" s="5">
        <v>373354.36564999993</v>
      </c>
      <c r="H896" s="5">
        <v>373354.36564999993</v>
      </c>
      <c r="I896" s="5">
        <f t="shared" si="75"/>
        <v>-142768.49130000005</v>
      </c>
      <c r="J896" s="14">
        <f>G896/D896</f>
        <v>0.7233827384749385</v>
      </c>
      <c r="K896" s="14">
        <f>E896/D896</f>
        <v>0.7233827384749385</v>
      </c>
      <c r="L896" s="69"/>
    </row>
    <row r="897" spans="1:12" ht="27">
      <c r="A897" s="124"/>
      <c r="B897" s="131" t="s">
        <v>564</v>
      </c>
      <c r="C897" s="165"/>
      <c r="D897" s="1">
        <v>68372.95</v>
      </c>
      <c r="E897" s="1">
        <v>53542.7</v>
      </c>
      <c r="F897" s="1"/>
      <c r="G897" s="1">
        <v>53542.7</v>
      </c>
      <c r="H897" s="1">
        <v>53542.7</v>
      </c>
      <c r="I897" s="1">
        <f t="shared" si="75"/>
        <v>-14830.25</v>
      </c>
      <c r="J897" s="19">
        <f>G897/D897</f>
        <v>0.7830977016495558</v>
      </c>
      <c r="K897" s="19">
        <f>E897/D897</f>
        <v>0.7830977016495558</v>
      </c>
      <c r="L897" s="37"/>
    </row>
    <row r="898" spans="1:12" ht="27">
      <c r="A898" s="124"/>
      <c r="B898" s="131" t="s">
        <v>565</v>
      </c>
      <c r="C898" s="165"/>
      <c r="D898" s="1">
        <v>342921.196</v>
      </c>
      <c r="E898" s="1">
        <v>239030.38147999998</v>
      </c>
      <c r="F898" s="1"/>
      <c r="G898" s="1">
        <v>239030.38147999998</v>
      </c>
      <c r="H898" s="1">
        <v>239030.38147999998</v>
      </c>
      <c r="I898" s="1">
        <f t="shared" si="75"/>
        <v>-103890.81452000001</v>
      </c>
      <c r="J898" s="19">
        <f>G898/D898</f>
        <v>0.6970417234868153</v>
      </c>
      <c r="K898" s="19">
        <f>E898/D898</f>
        <v>0.6970417234868153</v>
      </c>
      <c r="L898" s="37"/>
    </row>
    <row r="899" spans="1:12" ht="27">
      <c r="A899" s="124"/>
      <c r="B899" s="131" t="s">
        <v>51</v>
      </c>
      <c r="C899" s="165"/>
      <c r="D899" s="1">
        <v>104828.71095</v>
      </c>
      <c r="E899" s="1">
        <v>80781.28835999999</v>
      </c>
      <c r="F899" s="1"/>
      <c r="G899" s="1">
        <v>80781.28835999999</v>
      </c>
      <c r="H899" s="1">
        <v>80781.28835999999</v>
      </c>
      <c r="I899" s="1">
        <f t="shared" si="75"/>
        <v>-24047.422590000002</v>
      </c>
      <c r="J899" s="19">
        <f>G899/D899</f>
        <v>0.7706027063380578</v>
      </c>
      <c r="K899" s="19">
        <f>E899/D899</f>
        <v>0.7706027063380578</v>
      </c>
      <c r="L899" s="37"/>
    </row>
    <row r="900" spans="1:12" ht="27">
      <c r="A900" s="124"/>
      <c r="B900" s="131" t="s">
        <v>501</v>
      </c>
      <c r="C900" s="165"/>
      <c r="D900" s="1"/>
      <c r="E900" s="1"/>
      <c r="F900" s="1"/>
      <c r="G900" s="1"/>
      <c r="H900" s="1"/>
      <c r="I900" s="2">
        <f t="shared" si="75"/>
        <v>0</v>
      </c>
      <c r="J900" s="19"/>
      <c r="K900" s="19"/>
      <c r="L900" s="37"/>
    </row>
    <row r="901" spans="1:12" ht="40.5">
      <c r="A901" s="124"/>
      <c r="B901" s="125" t="s">
        <v>219</v>
      </c>
      <c r="C901" s="163"/>
      <c r="D901" s="2">
        <v>516122.85695</v>
      </c>
      <c r="E901" s="2">
        <v>373353.36564999993</v>
      </c>
      <c r="F901" s="2"/>
      <c r="G901" s="2">
        <v>373354.36564999993</v>
      </c>
      <c r="H901" s="2">
        <v>373354.36564999993</v>
      </c>
      <c r="I901" s="2">
        <f t="shared" si="75"/>
        <v>-142768.49130000005</v>
      </c>
      <c r="J901" s="6">
        <f>G901/D901</f>
        <v>0.7233827384749385</v>
      </c>
      <c r="K901" s="6">
        <f>E901/D901</f>
        <v>0.7233808009517567</v>
      </c>
      <c r="L901" s="37"/>
    </row>
    <row r="902" spans="1:12" ht="27">
      <c r="A902" s="124"/>
      <c r="B902" s="125" t="s">
        <v>564</v>
      </c>
      <c r="C902" s="163"/>
      <c r="D902" s="2">
        <v>68372.95</v>
      </c>
      <c r="E902" s="2">
        <v>53542.69580999999</v>
      </c>
      <c r="F902" s="2"/>
      <c r="G902" s="2">
        <v>53542.69580999999</v>
      </c>
      <c r="H902" s="2">
        <v>53542.69580999999</v>
      </c>
      <c r="I902" s="2">
        <f t="shared" si="75"/>
        <v>-14830.254190000007</v>
      </c>
      <c r="J902" s="6">
        <f>G902/D902</f>
        <v>0.7830976403680109</v>
      </c>
      <c r="K902" s="6">
        <f>E902/D902</f>
        <v>0.7830976403680109</v>
      </c>
      <c r="L902" s="37"/>
    </row>
    <row r="903" spans="1:12" ht="27">
      <c r="A903" s="124"/>
      <c r="B903" s="125" t="s">
        <v>565</v>
      </c>
      <c r="C903" s="163"/>
      <c r="D903" s="2">
        <v>342921.196</v>
      </c>
      <c r="E903" s="2">
        <v>239029.38147999998</v>
      </c>
      <c r="F903" s="2"/>
      <c r="G903" s="2">
        <v>239030.38147999998</v>
      </c>
      <c r="H903" s="2">
        <v>239030.38147999998</v>
      </c>
      <c r="I903" s="2">
        <f t="shared" si="75"/>
        <v>-103890.81452000001</v>
      </c>
      <c r="J903" s="6">
        <f>G903/D903</f>
        <v>0.6970417234868153</v>
      </c>
      <c r="K903" s="6">
        <f>E903/D903</f>
        <v>0.6970388073649434</v>
      </c>
      <c r="L903" s="37"/>
    </row>
    <row r="904" spans="1:12" ht="27">
      <c r="A904" s="124"/>
      <c r="B904" s="125" t="s">
        <v>51</v>
      </c>
      <c r="C904" s="163"/>
      <c r="D904" s="2">
        <v>104828.71095</v>
      </c>
      <c r="E904" s="2">
        <v>80781.28835999999</v>
      </c>
      <c r="F904" s="2"/>
      <c r="G904" s="2">
        <v>80781.28835999999</v>
      </c>
      <c r="H904" s="2">
        <v>80781.28835999999</v>
      </c>
      <c r="I904" s="2">
        <f t="shared" si="75"/>
        <v>-24047.422590000002</v>
      </c>
      <c r="J904" s="6">
        <f>G904/D904</f>
        <v>0.7706027063380578</v>
      </c>
      <c r="K904" s="6">
        <f>E904/D904</f>
        <v>0.7706027063380578</v>
      </c>
      <c r="L904" s="37"/>
    </row>
    <row r="905" spans="1:12" ht="27">
      <c r="A905" s="124"/>
      <c r="B905" s="125" t="s">
        <v>501</v>
      </c>
      <c r="C905" s="163"/>
      <c r="D905" s="2">
        <v>0</v>
      </c>
      <c r="E905" s="2">
        <v>0</v>
      </c>
      <c r="F905" s="2"/>
      <c r="G905" s="2">
        <v>0</v>
      </c>
      <c r="H905" s="2">
        <v>0</v>
      </c>
      <c r="I905" s="2">
        <f t="shared" si="75"/>
        <v>0</v>
      </c>
      <c r="J905" s="6"/>
      <c r="K905" s="6"/>
      <c r="L905" s="37"/>
    </row>
    <row r="906" spans="1:12" ht="81">
      <c r="A906" s="126" t="s">
        <v>542</v>
      </c>
      <c r="B906" s="127" t="s">
        <v>263</v>
      </c>
      <c r="C906" s="166"/>
      <c r="D906" s="3">
        <v>379792.31</v>
      </c>
      <c r="E906" s="3">
        <v>271260.53919</v>
      </c>
      <c r="F906" s="3"/>
      <c r="G906" s="3">
        <v>271261.53919</v>
      </c>
      <c r="H906" s="3">
        <v>271261.53919</v>
      </c>
      <c r="I906" s="3">
        <f t="shared" si="75"/>
        <v>-108530.77081000002</v>
      </c>
      <c r="J906" s="20">
        <f>G906/D906</f>
        <v>0.7142365236147092</v>
      </c>
      <c r="K906" s="20">
        <f>E906/D906</f>
        <v>0.714233890596679</v>
      </c>
      <c r="L906" s="80"/>
    </row>
    <row r="907" spans="1:12" ht="27">
      <c r="A907" s="124"/>
      <c r="B907" s="125" t="s">
        <v>564</v>
      </c>
      <c r="C907" s="163"/>
      <c r="D907" s="2">
        <v>58076.6</v>
      </c>
      <c r="E907" s="2">
        <v>46622.565189999994</v>
      </c>
      <c r="F907" s="2"/>
      <c r="G907" s="2">
        <v>46622.565189999994</v>
      </c>
      <c r="H907" s="2">
        <v>46622.565189999994</v>
      </c>
      <c r="I907" s="2">
        <f t="shared" si="75"/>
        <v>-11454.034810000005</v>
      </c>
      <c r="J907" s="6">
        <f>G907/D907</f>
        <v>0.8027771114355867</v>
      </c>
      <c r="K907" s="6">
        <f>E907/D907</f>
        <v>0.8027771114355867</v>
      </c>
      <c r="L907" s="37"/>
    </row>
    <row r="908" spans="1:12" ht="27">
      <c r="A908" s="124"/>
      <c r="B908" s="125" t="s">
        <v>565</v>
      </c>
      <c r="C908" s="163"/>
      <c r="D908" s="2">
        <v>321715.71</v>
      </c>
      <c r="E908" s="2">
        <v>224637.974</v>
      </c>
      <c r="F908" s="2"/>
      <c r="G908" s="2">
        <v>224638.974</v>
      </c>
      <c r="H908" s="2">
        <v>224638.974</v>
      </c>
      <c r="I908" s="2">
        <f t="shared" si="75"/>
        <v>-97076.73600000003</v>
      </c>
      <c r="J908" s="6">
        <f>G908/D908</f>
        <v>0.6982530445902065</v>
      </c>
      <c r="K908" s="6">
        <f>E908/D908</f>
        <v>0.6982499362558328</v>
      </c>
      <c r="L908" s="37"/>
    </row>
    <row r="909" spans="1:12" ht="27">
      <c r="A909" s="124"/>
      <c r="B909" s="125" t="s">
        <v>84</v>
      </c>
      <c r="C909" s="163"/>
      <c r="D909" s="2">
        <v>0</v>
      </c>
      <c r="E909" s="2">
        <v>0</v>
      </c>
      <c r="F909" s="2"/>
      <c r="G909" s="2">
        <v>0</v>
      </c>
      <c r="H909" s="2">
        <v>0</v>
      </c>
      <c r="I909" s="2">
        <f t="shared" si="75"/>
        <v>0</v>
      </c>
      <c r="J909" s="6"/>
      <c r="K909" s="6"/>
      <c r="L909" s="37"/>
    </row>
    <row r="910" spans="1:12" ht="27">
      <c r="A910" s="124"/>
      <c r="B910" s="125" t="s">
        <v>502</v>
      </c>
      <c r="C910" s="163"/>
      <c r="D910" s="2">
        <v>0</v>
      </c>
      <c r="E910" s="2">
        <v>0</v>
      </c>
      <c r="F910" s="2"/>
      <c r="G910" s="2">
        <v>0</v>
      </c>
      <c r="H910" s="2">
        <v>0</v>
      </c>
      <c r="I910" s="2">
        <f t="shared" si="75"/>
        <v>0</v>
      </c>
      <c r="J910" s="6"/>
      <c r="K910" s="6"/>
      <c r="L910" s="37"/>
    </row>
    <row r="911" spans="1:12" ht="40.5">
      <c r="A911" s="124"/>
      <c r="B911" s="125" t="s">
        <v>219</v>
      </c>
      <c r="C911" s="163"/>
      <c r="D911" s="2">
        <v>379522.31</v>
      </c>
      <c r="E911" s="2">
        <v>271002.07161</v>
      </c>
      <c r="F911" s="2"/>
      <c r="G911" s="2">
        <v>271003.07161</v>
      </c>
      <c r="H911" s="2">
        <v>271003.07161</v>
      </c>
      <c r="I911" s="2">
        <f t="shared" si="75"/>
        <v>-108519.23839000001</v>
      </c>
      <c r="J911" s="6">
        <f>G911/D911</f>
        <v>0.7140636122551003</v>
      </c>
      <c r="K911" s="6">
        <f>E911/D911</f>
        <v>0.7140609773638867</v>
      </c>
      <c r="L911" s="37"/>
    </row>
    <row r="912" spans="1:12" ht="27">
      <c r="A912" s="124"/>
      <c r="B912" s="125" t="s">
        <v>564</v>
      </c>
      <c r="C912" s="163"/>
      <c r="D912" s="2">
        <v>57806.6</v>
      </c>
      <c r="E912" s="2">
        <v>46364.09761</v>
      </c>
      <c r="F912" s="2"/>
      <c r="G912" s="2">
        <v>46364.09761</v>
      </c>
      <c r="H912" s="2">
        <v>46364.09761</v>
      </c>
      <c r="I912" s="2">
        <f t="shared" si="75"/>
        <v>-11442.502390000001</v>
      </c>
      <c r="J912" s="6">
        <f>G912/D912</f>
        <v>0.8020554332896244</v>
      </c>
      <c r="K912" s="6">
        <f>E912/D912</f>
        <v>0.8020554332896244</v>
      </c>
      <c r="L912" s="37"/>
    </row>
    <row r="913" spans="1:12" ht="27">
      <c r="A913" s="124"/>
      <c r="B913" s="125" t="s">
        <v>565</v>
      </c>
      <c r="C913" s="163"/>
      <c r="D913" s="2">
        <v>321715.71</v>
      </c>
      <c r="E913" s="2">
        <v>224637.974</v>
      </c>
      <c r="F913" s="2"/>
      <c r="G913" s="2">
        <v>224638.974</v>
      </c>
      <c r="H913" s="2">
        <v>224638.974</v>
      </c>
      <c r="I913" s="2">
        <f t="shared" si="75"/>
        <v>-97076.73600000003</v>
      </c>
      <c r="J913" s="6">
        <f>G913/D913</f>
        <v>0.6982530445902065</v>
      </c>
      <c r="K913" s="6">
        <f>E913/D913</f>
        <v>0.6982499362558328</v>
      </c>
      <c r="L913" s="37"/>
    </row>
    <row r="914" spans="1:12" ht="27">
      <c r="A914" s="124"/>
      <c r="B914" s="125" t="s">
        <v>84</v>
      </c>
      <c r="C914" s="163"/>
      <c r="D914" s="2"/>
      <c r="E914" s="2"/>
      <c r="F914" s="2"/>
      <c r="G914" s="2"/>
      <c r="H914" s="2"/>
      <c r="I914" s="2">
        <f t="shared" si="75"/>
        <v>0</v>
      </c>
      <c r="J914" s="6"/>
      <c r="K914" s="6"/>
      <c r="L914" s="37"/>
    </row>
    <row r="915" spans="1:12" ht="27">
      <c r="A915" s="124"/>
      <c r="B915" s="125" t="s">
        <v>502</v>
      </c>
      <c r="C915" s="163"/>
      <c r="D915" s="2"/>
      <c r="E915" s="2"/>
      <c r="F915" s="2"/>
      <c r="G915" s="2"/>
      <c r="H915" s="2"/>
      <c r="I915" s="2">
        <f t="shared" si="75"/>
        <v>0</v>
      </c>
      <c r="J915" s="6"/>
      <c r="K915" s="6"/>
      <c r="L915" s="37"/>
    </row>
    <row r="916" spans="1:12" ht="78" customHeight="1">
      <c r="A916" s="124"/>
      <c r="B916" s="125" t="s">
        <v>264</v>
      </c>
      <c r="C916" s="163"/>
      <c r="D916" s="2">
        <v>355430.71</v>
      </c>
      <c r="E916" s="2">
        <v>257200.674</v>
      </c>
      <c r="F916" s="2"/>
      <c r="G916" s="2">
        <v>257201.674</v>
      </c>
      <c r="H916" s="2">
        <v>257201.674</v>
      </c>
      <c r="I916" s="2">
        <f t="shared" si="75"/>
        <v>-98229.03600000002</v>
      </c>
      <c r="J916" s="6">
        <f>G916/D916</f>
        <v>0.7236337963030824</v>
      </c>
      <c r="K916" s="6">
        <f>E916/D916</f>
        <v>0.7236309828151878</v>
      </c>
      <c r="L916" s="37" t="s">
        <v>265</v>
      </c>
    </row>
    <row r="917" spans="1:12" ht="27">
      <c r="A917" s="124"/>
      <c r="B917" s="125" t="s">
        <v>564</v>
      </c>
      <c r="C917" s="163"/>
      <c r="D917" s="2">
        <v>33715</v>
      </c>
      <c r="E917" s="2">
        <v>32562.7</v>
      </c>
      <c r="F917" s="2"/>
      <c r="G917" s="2">
        <v>32562.7</v>
      </c>
      <c r="H917" s="2">
        <v>32562.7</v>
      </c>
      <c r="I917" s="2">
        <f t="shared" si="75"/>
        <v>-1152.2999999999993</v>
      </c>
      <c r="J917" s="6">
        <f>G917/D917</f>
        <v>0.965822334272579</v>
      </c>
      <c r="K917" s="6">
        <f>E917/D917</f>
        <v>0.965822334272579</v>
      </c>
      <c r="L917" s="37"/>
    </row>
    <row r="918" spans="1:12" ht="27">
      <c r="A918" s="124"/>
      <c r="B918" s="125" t="s">
        <v>565</v>
      </c>
      <c r="C918" s="163"/>
      <c r="D918" s="2">
        <v>321715.71</v>
      </c>
      <c r="E918" s="2">
        <v>224637.974</v>
      </c>
      <c r="F918" s="2"/>
      <c r="G918" s="2">
        <v>224638.974</v>
      </c>
      <c r="H918" s="2">
        <v>224638.974</v>
      </c>
      <c r="I918" s="2">
        <f t="shared" si="75"/>
        <v>-97076.73600000003</v>
      </c>
      <c r="J918" s="6">
        <f>G918/D918</f>
        <v>0.6982530445902065</v>
      </c>
      <c r="K918" s="6">
        <f>E918/D918</f>
        <v>0.6982499362558328</v>
      </c>
      <c r="L918" s="37"/>
    </row>
    <row r="919" spans="1:12" ht="143.25" customHeight="1" hidden="1">
      <c r="A919" s="124"/>
      <c r="B919" s="125" t="s">
        <v>266</v>
      </c>
      <c r="C919" s="163"/>
      <c r="D919" s="2">
        <v>0</v>
      </c>
      <c r="E919" s="2">
        <v>0</v>
      </c>
      <c r="F919" s="2"/>
      <c r="G919" s="2">
        <v>0</v>
      </c>
      <c r="H919" s="2">
        <v>0</v>
      </c>
      <c r="I919" s="2">
        <f t="shared" si="75"/>
        <v>0</v>
      </c>
      <c r="J919" s="6"/>
      <c r="K919" s="6"/>
      <c r="L919" s="37"/>
    </row>
    <row r="920" spans="1:12" ht="27" hidden="1">
      <c r="A920" s="124"/>
      <c r="B920" s="125" t="s">
        <v>564</v>
      </c>
      <c r="C920" s="163"/>
      <c r="D920" s="2">
        <v>0</v>
      </c>
      <c r="E920" s="2">
        <v>0</v>
      </c>
      <c r="F920" s="2"/>
      <c r="G920" s="2">
        <v>0</v>
      </c>
      <c r="H920" s="2">
        <v>0</v>
      </c>
      <c r="I920" s="2">
        <f t="shared" si="75"/>
        <v>0</v>
      </c>
      <c r="J920" s="6"/>
      <c r="K920" s="6"/>
      <c r="L920" s="37"/>
    </row>
    <row r="921" spans="1:12" ht="78" customHeight="1" hidden="1">
      <c r="A921" s="124"/>
      <c r="B921" s="125" t="s">
        <v>267</v>
      </c>
      <c r="C921" s="163"/>
      <c r="D921" s="2">
        <v>0</v>
      </c>
      <c r="E921" s="2">
        <v>0</v>
      </c>
      <c r="F921" s="2"/>
      <c r="G921" s="2">
        <v>0</v>
      </c>
      <c r="H921" s="2">
        <v>0</v>
      </c>
      <c r="I921" s="2">
        <f t="shared" si="75"/>
        <v>0</v>
      </c>
      <c r="J921" s="6"/>
      <c r="K921" s="6"/>
      <c r="L921" s="37"/>
    </row>
    <row r="922" spans="1:12" ht="27" hidden="1">
      <c r="A922" s="124"/>
      <c r="B922" s="125" t="s">
        <v>564</v>
      </c>
      <c r="C922" s="163"/>
      <c r="D922" s="2">
        <v>0</v>
      </c>
      <c r="E922" s="2">
        <v>0</v>
      </c>
      <c r="F922" s="2"/>
      <c r="G922" s="2">
        <v>0</v>
      </c>
      <c r="H922" s="2">
        <v>0</v>
      </c>
      <c r="I922" s="2">
        <f t="shared" si="75"/>
        <v>0</v>
      </c>
      <c r="J922" s="6"/>
      <c r="K922" s="6"/>
      <c r="L922" s="37"/>
    </row>
    <row r="923" spans="1:12" ht="111" customHeight="1">
      <c r="A923" s="124"/>
      <c r="B923" s="125" t="s">
        <v>268</v>
      </c>
      <c r="C923" s="163"/>
      <c r="D923" s="2">
        <v>20591.6</v>
      </c>
      <c r="E923" s="2">
        <v>13801.39761</v>
      </c>
      <c r="F923" s="2"/>
      <c r="G923" s="2">
        <v>13801.39761</v>
      </c>
      <c r="H923" s="2">
        <v>13801.39761</v>
      </c>
      <c r="I923" s="2">
        <f t="shared" si="75"/>
        <v>-6790.202389999999</v>
      </c>
      <c r="J923" s="6">
        <f aca="true" t="shared" si="80" ref="J923:J937">G923/D923</f>
        <v>0.6702440611705744</v>
      </c>
      <c r="K923" s="6">
        <f aca="true" t="shared" si="81" ref="K923:K937">E923/D923</f>
        <v>0.6702440611705744</v>
      </c>
      <c r="L923" s="37" t="s">
        <v>269</v>
      </c>
    </row>
    <row r="924" spans="1:12" ht="27">
      <c r="A924" s="124"/>
      <c r="B924" s="125" t="s">
        <v>564</v>
      </c>
      <c r="C924" s="163"/>
      <c r="D924" s="2">
        <v>20591.6</v>
      </c>
      <c r="E924" s="2">
        <v>13801.39761</v>
      </c>
      <c r="F924" s="2"/>
      <c r="G924" s="2">
        <v>13801.39761</v>
      </c>
      <c r="H924" s="2">
        <v>13801.39761</v>
      </c>
      <c r="I924" s="2">
        <f t="shared" si="75"/>
        <v>-6790.202389999999</v>
      </c>
      <c r="J924" s="6">
        <f t="shared" si="80"/>
        <v>0.6702440611705744</v>
      </c>
      <c r="K924" s="6">
        <f t="shared" si="81"/>
        <v>0.6702440611705744</v>
      </c>
      <c r="L924" s="37"/>
    </row>
    <row r="925" spans="1:12" ht="60.75">
      <c r="A925" s="124"/>
      <c r="B925" s="125" t="s">
        <v>358</v>
      </c>
      <c r="C925" s="163"/>
      <c r="D925" s="2">
        <v>3500</v>
      </c>
      <c r="E925" s="2">
        <v>0</v>
      </c>
      <c r="F925" s="2"/>
      <c r="G925" s="2">
        <v>0</v>
      </c>
      <c r="H925" s="2">
        <v>0</v>
      </c>
      <c r="I925" s="2">
        <f t="shared" si="75"/>
        <v>-3500</v>
      </c>
      <c r="J925" s="6">
        <f t="shared" si="80"/>
        <v>0</v>
      </c>
      <c r="K925" s="6">
        <f t="shared" si="81"/>
        <v>0</v>
      </c>
      <c r="L925" s="37" t="s">
        <v>270</v>
      </c>
    </row>
    <row r="926" spans="1:12" ht="27">
      <c r="A926" s="124"/>
      <c r="B926" s="125" t="s">
        <v>564</v>
      </c>
      <c r="C926" s="163"/>
      <c r="D926" s="2">
        <v>3500</v>
      </c>
      <c r="E926" s="2">
        <v>0</v>
      </c>
      <c r="F926" s="2"/>
      <c r="G926" s="2">
        <v>0</v>
      </c>
      <c r="H926" s="2">
        <v>0</v>
      </c>
      <c r="I926" s="2">
        <f t="shared" si="75"/>
        <v>-3500</v>
      </c>
      <c r="J926" s="6">
        <f t="shared" si="80"/>
        <v>0</v>
      </c>
      <c r="K926" s="6">
        <f t="shared" si="81"/>
        <v>0</v>
      </c>
      <c r="L926" s="37"/>
    </row>
    <row r="927" spans="1:12" ht="101.25" customHeight="1">
      <c r="A927" s="124"/>
      <c r="B927" s="125" t="s">
        <v>693</v>
      </c>
      <c r="C927" s="163"/>
      <c r="D927" s="2">
        <v>270</v>
      </c>
      <c r="E927" s="2">
        <v>258.46758</v>
      </c>
      <c r="F927" s="2"/>
      <c r="G927" s="2">
        <v>258.46758</v>
      </c>
      <c r="H927" s="2">
        <v>258.46758</v>
      </c>
      <c r="I927" s="2">
        <f t="shared" si="75"/>
        <v>-11.532420000000002</v>
      </c>
      <c r="J927" s="6">
        <f t="shared" si="80"/>
        <v>0.9572873333333334</v>
      </c>
      <c r="K927" s="6">
        <f t="shared" si="81"/>
        <v>0.9572873333333334</v>
      </c>
      <c r="L927" s="37" t="s">
        <v>694</v>
      </c>
    </row>
    <row r="928" spans="1:12" ht="27">
      <c r="A928" s="124"/>
      <c r="B928" s="125" t="s">
        <v>564</v>
      </c>
      <c r="C928" s="163"/>
      <c r="D928" s="2">
        <v>270</v>
      </c>
      <c r="E928" s="2">
        <v>258.46758</v>
      </c>
      <c r="F928" s="2"/>
      <c r="G928" s="2">
        <v>258.46758</v>
      </c>
      <c r="H928" s="2">
        <v>258.46758</v>
      </c>
      <c r="I928" s="2">
        <f aca="true" t="shared" si="82" ref="I928:I991">G928-D928</f>
        <v>-11.532420000000002</v>
      </c>
      <c r="J928" s="6">
        <f t="shared" si="80"/>
        <v>0.9572873333333334</v>
      </c>
      <c r="K928" s="6">
        <f t="shared" si="81"/>
        <v>0.9572873333333334</v>
      </c>
      <c r="L928" s="37"/>
    </row>
    <row r="929" spans="1:12" ht="126">
      <c r="A929" s="126" t="s">
        <v>543</v>
      </c>
      <c r="B929" s="127" t="s">
        <v>695</v>
      </c>
      <c r="C929" s="166"/>
      <c r="D929" s="3">
        <v>136330.54695</v>
      </c>
      <c r="E929" s="3">
        <v>102092.82645999998</v>
      </c>
      <c r="F929" s="3"/>
      <c r="G929" s="3">
        <v>102092.82645999998</v>
      </c>
      <c r="H929" s="3">
        <v>102092.82645999998</v>
      </c>
      <c r="I929" s="3">
        <f t="shared" si="82"/>
        <v>-34237.72049000001</v>
      </c>
      <c r="J929" s="20">
        <f t="shared" si="80"/>
        <v>0.7488624431136707</v>
      </c>
      <c r="K929" s="20">
        <f t="shared" si="81"/>
        <v>0.7488624431136707</v>
      </c>
      <c r="L929" s="81" t="s">
        <v>269</v>
      </c>
    </row>
    <row r="930" spans="1:12" ht="27">
      <c r="A930" s="124"/>
      <c r="B930" s="125" t="s">
        <v>564</v>
      </c>
      <c r="C930" s="163"/>
      <c r="D930" s="2">
        <v>10296.35</v>
      </c>
      <c r="E930" s="2">
        <v>6920.13062</v>
      </c>
      <c r="F930" s="2"/>
      <c r="G930" s="2">
        <v>6920.13062</v>
      </c>
      <c r="H930" s="2">
        <v>6920.13062</v>
      </c>
      <c r="I930" s="2">
        <f t="shared" si="82"/>
        <v>-3376.2193800000005</v>
      </c>
      <c r="J930" s="6">
        <f t="shared" si="80"/>
        <v>0.6720955115162168</v>
      </c>
      <c r="K930" s="6">
        <f t="shared" si="81"/>
        <v>0.6720955115162168</v>
      </c>
      <c r="L930" s="37"/>
    </row>
    <row r="931" spans="1:12" ht="27">
      <c r="A931" s="124"/>
      <c r="B931" s="125" t="s">
        <v>565</v>
      </c>
      <c r="C931" s="163"/>
      <c r="D931" s="2">
        <v>21205.486</v>
      </c>
      <c r="E931" s="2">
        <v>14391.40748</v>
      </c>
      <c r="F931" s="2"/>
      <c r="G931" s="2">
        <v>14391.40748</v>
      </c>
      <c r="H931" s="2">
        <v>14391.40748</v>
      </c>
      <c r="I931" s="2">
        <f t="shared" si="82"/>
        <v>-6814.078520000001</v>
      </c>
      <c r="J931" s="6">
        <f t="shared" si="80"/>
        <v>0.6786643550635906</v>
      </c>
      <c r="K931" s="6">
        <f t="shared" si="81"/>
        <v>0.6786643550635906</v>
      </c>
      <c r="L931" s="37"/>
    </row>
    <row r="932" spans="1:12" ht="27">
      <c r="A932" s="124"/>
      <c r="B932" s="125" t="s">
        <v>262</v>
      </c>
      <c r="C932" s="163"/>
      <c r="D932" s="2">
        <v>104828.71095</v>
      </c>
      <c r="E932" s="2">
        <v>80781.28835999999</v>
      </c>
      <c r="F932" s="2"/>
      <c r="G932" s="2">
        <v>80781.28835999999</v>
      </c>
      <c r="H932" s="2">
        <v>80781.28835999999</v>
      </c>
      <c r="I932" s="2">
        <f t="shared" si="82"/>
        <v>-24047.422590000002</v>
      </c>
      <c r="J932" s="6">
        <f t="shared" si="80"/>
        <v>0.7706027063380578</v>
      </c>
      <c r="K932" s="6">
        <f t="shared" si="81"/>
        <v>0.7706027063380578</v>
      </c>
      <c r="L932" s="37"/>
    </row>
    <row r="933" spans="1:12" ht="40.5">
      <c r="A933" s="124"/>
      <c r="B933" s="125" t="s">
        <v>219</v>
      </c>
      <c r="C933" s="163"/>
      <c r="D933" s="2">
        <v>124801.93872</v>
      </c>
      <c r="E933" s="2">
        <v>90735.30148</v>
      </c>
      <c r="F933" s="2"/>
      <c r="G933" s="2">
        <v>90735.30148</v>
      </c>
      <c r="H933" s="2">
        <v>90735.30148</v>
      </c>
      <c r="I933" s="2">
        <f t="shared" si="82"/>
        <v>-34066.63724000001</v>
      </c>
      <c r="J933" s="6">
        <f t="shared" si="80"/>
        <v>0.7270343907362659</v>
      </c>
      <c r="K933" s="6">
        <f t="shared" si="81"/>
        <v>0.7270343907362659</v>
      </c>
      <c r="L933" s="37"/>
    </row>
    <row r="934" spans="1:12" ht="27">
      <c r="A934" s="124"/>
      <c r="B934" s="125" t="s">
        <v>564</v>
      </c>
      <c r="C934" s="163"/>
      <c r="D934" s="2">
        <v>9731.35</v>
      </c>
      <c r="E934" s="2">
        <v>6526.21387</v>
      </c>
      <c r="F934" s="2"/>
      <c r="G934" s="2">
        <v>6526.21387</v>
      </c>
      <c r="H934" s="2">
        <v>6526.21387</v>
      </c>
      <c r="I934" s="2">
        <f t="shared" si="82"/>
        <v>-3205.136130000001</v>
      </c>
      <c r="J934" s="6">
        <f t="shared" si="80"/>
        <v>0.6706380789921234</v>
      </c>
      <c r="K934" s="6">
        <f t="shared" si="81"/>
        <v>0.6706380789921234</v>
      </c>
      <c r="L934" s="37"/>
    </row>
    <row r="935" spans="1:12" ht="27">
      <c r="A935" s="124"/>
      <c r="B935" s="125" t="s">
        <v>565</v>
      </c>
      <c r="C935" s="163"/>
      <c r="D935" s="2">
        <v>20671.8</v>
      </c>
      <c r="E935" s="2">
        <v>13857.72148</v>
      </c>
      <c r="F935" s="2"/>
      <c r="G935" s="2">
        <v>13857.72148</v>
      </c>
      <c r="H935" s="2">
        <v>13857.72148</v>
      </c>
      <c r="I935" s="2">
        <f t="shared" si="82"/>
        <v>-6814.078519999999</v>
      </c>
      <c r="J935" s="6">
        <f t="shared" si="80"/>
        <v>0.6703683994620692</v>
      </c>
      <c r="K935" s="6">
        <f t="shared" si="81"/>
        <v>0.6703683994620692</v>
      </c>
      <c r="L935" s="37"/>
    </row>
    <row r="936" spans="1:12" ht="27">
      <c r="A936" s="124"/>
      <c r="B936" s="125" t="s">
        <v>51</v>
      </c>
      <c r="C936" s="163"/>
      <c r="D936" s="2">
        <v>94398.78872</v>
      </c>
      <c r="E936" s="2">
        <v>70351.36613</v>
      </c>
      <c r="F936" s="2"/>
      <c r="G936" s="2">
        <v>70351.36613</v>
      </c>
      <c r="H936" s="2">
        <v>70351.36613</v>
      </c>
      <c r="I936" s="2">
        <f t="shared" si="82"/>
        <v>-24047.422590000002</v>
      </c>
      <c r="J936" s="6">
        <f t="shared" si="80"/>
        <v>0.7452570852224808</v>
      </c>
      <c r="K936" s="6">
        <f t="shared" si="81"/>
        <v>0.7452570852224808</v>
      </c>
      <c r="L936" s="37"/>
    </row>
    <row r="937" spans="1:12" ht="81">
      <c r="A937" s="124"/>
      <c r="B937" s="125" t="s">
        <v>361</v>
      </c>
      <c r="C937" s="163"/>
      <c r="D937" s="2">
        <v>12497.1</v>
      </c>
      <c r="E937" s="2">
        <v>8378.05491</v>
      </c>
      <c r="F937" s="2"/>
      <c r="G937" s="2">
        <v>8378.05491</v>
      </c>
      <c r="H937" s="2">
        <v>8378.05491</v>
      </c>
      <c r="I937" s="2">
        <f t="shared" si="82"/>
        <v>-4119.04509</v>
      </c>
      <c r="J937" s="6">
        <f t="shared" si="80"/>
        <v>0.6703999255827352</v>
      </c>
      <c r="K937" s="6">
        <f t="shared" si="81"/>
        <v>0.6703999255827352</v>
      </c>
      <c r="L937" s="37"/>
    </row>
    <row r="938" spans="1:12" ht="27">
      <c r="A938" s="124"/>
      <c r="B938" s="125" t="s">
        <v>564</v>
      </c>
      <c r="C938" s="163"/>
      <c r="D938" s="2">
        <v>0</v>
      </c>
      <c r="E938" s="2"/>
      <c r="F938" s="2"/>
      <c r="G938" s="2"/>
      <c r="H938" s="2"/>
      <c r="I938" s="2">
        <f t="shared" si="82"/>
        <v>0</v>
      </c>
      <c r="J938" s="6"/>
      <c r="K938" s="6"/>
      <c r="L938" s="37"/>
    </row>
    <row r="939" spans="1:12" ht="27">
      <c r="A939" s="124"/>
      <c r="B939" s="125" t="s">
        <v>565</v>
      </c>
      <c r="C939" s="163"/>
      <c r="D939" s="2">
        <v>12497.1</v>
      </c>
      <c r="E939" s="2">
        <v>8378.05491</v>
      </c>
      <c r="F939" s="2"/>
      <c r="G939" s="2">
        <v>8378.05491</v>
      </c>
      <c r="H939" s="2">
        <v>8378.05491</v>
      </c>
      <c r="I939" s="2">
        <f t="shared" si="82"/>
        <v>-4119.04509</v>
      </c>
      <c r="J939" s="6">
        <f aca="true" t="shared" si="83" ref="J939:J951">G939/D939</f>
        <v>0.6703999255827352</v>
      </c>
      <c r="K939" s="6">
        <f aca="true" t="shared" si="84" ref="K939:K951">E939/D939</f>
        <v>0.6703999255827352</v>
      </c>
      <c r="L939" s="37"/>
    </row>
    <row r="940" spans="1:12" ht="60.75">
      <c r="A940" s="124"/>
      <c r="B940" s="125" t="s">
        <v>360</v>
      </c>
      <c r="C940" s="163" t="s">
        <v>201</v>
      </c>
      <c r="D940" s="2">
        <v>9731.35</v>
      </c>
      <c r="E940" s="2">
        <v>6526.21387</v>
      </c>
      <c r="F940" s="2"/>
      <c r="G940" s="2">
        <v>6526.21387</v>
      </c>
      <c r="H940" s="2">
        <v>6526.21387</v>
      </c>
      <c r="I940" s="2">
        <f t="shared" si="82"/>
        <v>-3205.136130000001</v>
      </c>
      <c r="J940" s="6">
        <f t="shared" si="83"/>
        <v>0.6706380789921234</v>
      </c>
      <c r="K940" s="6">
        <f t="shared" si="84"/>
        <v>0.6706380789921234</v>
      </c>
      <c r="L940" s="37"/>
    </row>
    <row r="941" spans="1:12" ht="27">
      <c r="A941" s="124"/>
      <c r="B941" s="125" t="s">
        <v>564</v>
      </c>
      <c r="C941" s="163"/>
      <c r="D941" s="2">
        <v>9731.35</v>
      </c>
      <c r="E941" s="2">
        <v>6526.21387</v>
      </c>
      <c r="F941" s="2"/>
      <c r="G941" s="2">
        <v>6526.21387</v>
      </c>
      <c r="H941" s="2">
        <v>6526.21387</v>
      </c>
      <c r="I941" s="2">
        <f t="shared" si="82"/>
        <v>-3205.136130000001</v>
      </c>
      <c r="J941" s="6">
        <f t="shared" si="83"/>
        <v>0.6706380789921234</v>
      </c>
      <c r="K941" s="6">
        <f t="shared" si="84"/>
        <v>0.6706380789921234</v>
      </c>
      <c r="L941" s="37"/>
    </row>
    <row r="942" spans="1:12" ht="60.75">
      <c r="A942" s="124"/>
      <c r="B942" s="125" t="s">
        <v>359</v>
      </c>
      <c r="C942" s="163" t="s">
        <v>201</v>
      </c>
      <c r="D942" s="2">
        <v>8174.7</v>
      </c>
      <c r="E942" s="2">
        <v>5479.66657</v>
      </c>
      <c r="F942" s="2"/>
      <c r="G942" s="2">
        <v>5479.66657</v>
      </c>
      <c r="H942" s="2">
        <v>5479.66657</v>
      </c>
      <c r="I942" s="2">
        <f t="shared" si="82"/>
        <v>-2695.0334299999995</v>
      </c>
      <c r="J942" s="6">
        <f t="shared" si="83"/>
        <v>0.6703202037995278</v>
      </c>
      <c r="K942" s="6">
        <f t="shared" si="84"/>
        <v>0.6703202037995278</v>
      </c>
      <c r="L942" s="37"/>
    </row>
    <row r="943" spans="1:12" ht="27">
      <c r="A943" s="124"/>
      <c r="B943" s="125" t="s">
        <v>565</v>
      </c>
      <c r="C943" s="163"/>
      <c r="D943" s="2">
        <v>8174.7</v>
      </c>
      <c r="E943" s="2">
        <v>5479.66657</v>
      </c>
      <c r="F943" s="2"/>
      <c r="G943" s="2">
        <v>5479.66657</v>
      </c>
      <c r="H943" s="2">
        <v>5479.66657</v>
      </c>
      <c r="I943" s="2">
        <f t="shared" si="82"/>
        <v>-2695.0334299999995</v>
      </c>
      <c r="J943" s="6">
        <f t="shared" si="83"/>
        <v>0.6703202037995278</v>
      </c>
      <c r="K943" s="6">
        <f t="shared" si="84"/>
        <v>0.6703202037995278</v>
      </c>
      <c r="L943" s="37"/>
    </row>
    <row r="944" spans="1:12" ht="121.5">
      <c r="A944" s="124"/>
      <c r="B944" s="125" t="s">
        <v>636</v>
      </c>
      <c r="C944" s="163" t="s">
        <v>201</v>
      </c>
      <c r="D944" s="2">
        <v>94398.78872</v>
      </c>
      <c r="E944" s="2">
        <v>70351.36613</v>
      </c>
      <c r="F944" s="2"/>
      <c r="G944" s="2">
        <v>70351.36613</v>
      </c>
      <c r="H944" s="2">
        <v>70351.36613</v>
      </c>
      <c r="I944" s="2">
        <f t="shared" si="82"/>
        <v>-24047.422590000002</v>
      </c>
      <c r="J944" s="6">
        <f t="shared" si="83"/>
        <v>0.7452570852224808</v>
      </c>
      <c r="K944" s="6">
        <f t="shared" si="84"/>
        <v>0.7452570852224808</v>
      </c>
      <c r="L944" s="37"/>
    </row>
    <row r="945" spans="1:12" ht="27">
      <c r="A945" s="124"/>
      <c r="B945" s="125" t="s">
        <v>51</v>
      </c>
      <c r="C945" s="163"/>
      <c r="D945" s="2">
        <v>94398.78872</v>
      </c>
      <c r="E945" s="2">
        <v>70351.36613</v>
      </c>
      <c r="F945" s="2"/>
      <c r="G945" s="2">
        <v>70351.36613</v>
      </c>
      <c r="H945" s="2">
        <v>70351.36613</v>
      </c>
      <c r="I945" s="2">
        <f t="shared" si="82"/>
        <v>-24047.422590000002</v>
      </c>
      <c r="J945" s="6">
        <f t="shared" si="83"/>
        <v>0.7452570852224808</v>
      </c>
      <c r="K945" s="6">
        <f t="shared" si="84"/>
        <v>0.7452570852224808</v>
      </c>
      <c r="L945" s="37"/>
    </row>
    <row r="946" spans="1:12" ht="60.75">
      <c r="A946" s="124"/>
      <c r="B946" s="125" t="s">
        <v>641</v>
      </c>
      <c r="C946" s="163" t="s">
        <v>201</v>
      </c>
      <c r="D946" s="2">
        <v>565</v>
      </c>
      <c r="E946" s="2">
        <v>393.91675</v>
      </c>
      <c r="F946" s="2"/>
      <c r="G946" s="2">
        <v>393.91675</v>
      </c>
      <c r="H946" s="2">
        <v>393.91675</v>
      </c>
      <c r="I946" s="2">
        <f t="shared" si="82"/>
        <v>-171.08325000000002</v>
      </c>
      <c r="J946" s="6">
        <f t="shared" si="83"/>
        <v>0.6971977876106195</v>
      </c>
      <c r="K946" s="6">
        <f t="shared" si="84"/>
        <v>0.6971977876106195</v>
      </c>
      <c r="L946" s="37"/>
    </row>
    <row r="947" spans="1:12" ht="27">
      <c r="A947" s="124"/>
      <c r="B947" s="125" t="s">
        <v>564</v>
      </c>
      <c r="C947" s="163"/>
      <c r="D947" s="2">
        <v>565</v>
      </c>
      <c r="E947" s="2">
        <v>393.91675</v>
      </c>
      <c r="F947" s="2"/>
      <c r="G947" s="2">
        <v>393.91675</v>
      </c>
      <c r="H947" s="2">
        <v>393.91675</v>
      </c>
      <c r="I947" s="2">
        <f t="shared" si="82"/>
        <v>-171.08325000000002</v>
      </c>
      <c r="J947" s="6">
        <f t="shared" si="83"/>
        <v>0.6971977876106195</v>
      </c>
      <c r="K947" s="6">
        <f t="shared" si="84"/>
        <v>0.6971977876106195</v>
      </c>
      <c r="L947" s="37"/>
    </row>
    <row r="948" spans="1:12" ht="60.75">
      <c r="A948" s="124"/>
      <c r="B948" s="125" t="s">
        <v>642</v>
      </c>
      <c r="C948" s="163" t="s">
        <v>201</v>
      </c>
      <c r="D948" s="2">
        <v>533.686</v>
      </c>
      <c r="E948" s="2">
        <v>533.686</v>
      </c>
      <c r="F948" s="2"/>
      <c r="G948" s="2">
        <v>533.686</v>
      </c>
      <c r="H948" s="2">
        <v>533.686</v>
      </c>
      <c r="I948" s="2">
        <f t="shared" si="82"/>
        <v>0</v>
      </c>
      <c r="J948" s="6">
        <f t="shared" si="83"/>
        <v>1</v>
      </c>
      <c r="K948" s="6">
        <f t="shared" si="84"/>
        <v>1</v>
      </c>
      <c r="L948" s="37"/>
    </row>
    <row r="949" spans="1:12" ht="27">
      <c r="A949" s="124"/>
      <c r="B949" s="125" t="s">
        <v>565</v>
      </c>
      <c r="C949" s="163"/>
      <c r="D949" s="2">
        <v>533.686</v>
      </c>
      <c r="E949" s="2">
        <v>533.686</v>
      </c>
      <c r="F949" s="2"/>
      <c r="G949" s="2">
        <v>533.686</v>
      </c>
      <c r="H949" s="2">
        <v>533.686</v>
      </c>
      <c r="I949" s="2">
        <f t="shared" si="82"/>
        <v>0</v>
      </c>
      <c r="J949" s="6">
        <f t="shared" si="83"/>
        <v>1</v>
      </c>
      <c r="K949" s="6">
        <f t="shared" si="84"/>
        <v>1</v>
      </c>
      <c r="L949" s="37"/>
    </row>
    <row r="950" spans="1:12" ht="98.25" customHeight="1">
      <c r="A950" s="124"/>
      <c r="B950" s="125" t="s">
        <v>643</v>
      </c>
      <c r="C950" s="163" t="s">
        <v>201</v>
      </c>
      <c r="D950" s="2">
        <v>10429.92223</v>
      </c>
      <c r="E950" s="2">
        <v>10429.92223</v>
      </c>
      <c r="F950" s="2"/>
      <c r="G950" s="2">
        <v>10429.92223</v>
      </c>
      <c r="H950" s="2">
        <v>10429.92223</v>
      </c>
      <c r="I950" s="2">
        <f t="shared" si="82"/>
        <v>0</v>
      </c>
      <c r="J950" s="6">
        <f t="shared" si="83"/>
        <v>1</v>
      </c>
      <c r="K950" s="6">
        <f t="shared" si="84"/>
        <v>1</v>
      </c>
      <c r="L950" s="37"/>
    </row>
    <row r="951" spans="1:12" ht="27">
      <c r="A951" s="124"/>
      <c r="B951" s="125" t="s">
        <v>51</v>
      </c>
      <c r="C951" s="163"/>
      <c r="D951" s="2">
        <v>10429.92223</v>
      </c>
      <c r="E951" s="2">
        <v>10429.92223</v>
      </c>
      <c r="F951" s="2"/>
      <c r="G951" s="2">
        <v>10429.92223</v>
      </c>
      <c r="H951" s="2">
        <v>10429.92223</v>
      </c>
      <c r="I951" s="2">
        <f t="shared" si="82"/>
        <v>0</v>
      </c>
      <c r="J951" s="6">
        <f t="shared" si="83"/>
        <v>1</v>
      </c>
      <c r="K951" s="6">
        <f t="shared" si="84"/>
        <v>1</v>
      </c>
      <c r="L951" s="37"/>
    </row>
    <row r="952" spans="1:12" ht="27">
      <c r="A952" s="124"/>
      <c r="B952" s="125"/>
      <c r="C952" s="89"/>
      <c r="D952" s="2"/>
      <c r="E952" s="2"/>
      <c r="F952" s="2"/>
      <c r="G952" s="2"/>
      <c r="H952" s="2"/>
      <c r="I952" s="2">
        <f t="shared" si="82"/>
        <v>0</v>
      </c>
      <c r="J952" s="6"/>
      <c r="K952" s="6"/>
      <c r="L952" s="26"/>
    </row>
    <row r="953" spans="1:12" ht="101.25">
      <c r="A953" s="119" t="s">
        <v>368</v>
      </c>
      <c r="B953" s="120" t="s">
        <v>369</v>
      </c>
      <c r="C953" s="164"/>
      <c r="D953" s="5">
        <v>248809.34</v>
      </c>
      <c r="E953" s="5">
        <v>242881.49069</v>
      </c>
      <c r="F953" s="5">
        <v>0</v>
      </c>
      <c r="G953" s="5">
        <v>242881.49069</v>
      </c>
      <c r="H953" s="5">
        <v>242881.49069</v>
      </c>
      <c r="I953" s="5">
        <f t="shared" si="82"/>
        <v>-5927.8493099999905</v>
      </c>
      <c r="J953" s="14">
        <f aca="true" t="shared" si="85" ref="J953:J968">G953/D953</f>
        <v>0.976175133497802</v>
      </c>
      <c r="K953" s="14">
        <f aca="true" t="shared" si="86" ref="K953:K968">E953/D953</f>
        <v>0.976175133497802</v>
      </c>
      <c r="L953" s="69"/>
    </row>
    <row r="954" spans="1:12" ht="27">
      <c r="A954" s="124"/>
      <c r="B954" s="131" t="s">
        <v>564</v>
      </c>
      <c r="C954" s="165"/>
      <c r="D954" s="1">
        <v>10937.24</v>
      </c>
      <c r="E954" s="1">
        <v>10464.45167</v>
      </c>
      <c r="F954" s="1">
        <v>0</v>
      </c>
      <c r="G954" s="1">
        <v>10464.45167</v>
      </c>
      <c r="H954" s="1">
        <v>10464.45167</v>
      </c>
      <c r="I954" s="1">
        <f t="shared" si="82"/>
        <v>-472.7883299999994</v>
      </c>
      <c r="J954" s="19">
        <f t="shared" si="85"/>
        <v>0.9567726108232059</v>
      </c>
      <c r="K954" s="19">
        <f t="shared" si="86"/>
        <v>0.9567726108232059</v>
      </c>
      <c r="L954" s="37"/>
    </row>
    <row r="955" spans="1:12" ht="27">
      <c r="A955" s="124"/>
      <c r="B955" s="131" t="s">
        <v>565</v>
      </c>
      <c r="C955" s="165"/>
      <c r="D955" s="1">
        <v>190736.9</v>
      </c>
      <c r="E955" s="1">
        <v>186221.03947</v>
      </c>
      <c r="F955" s="1">
        <v>0</v>
      </c>
      <c r="G955" s="1">
        <v>186221.03947</v>
      </c>
      <c r="H955" s="1">
        <v>186221.03947</v>
      </c>
      <c r="I955" s="1">
        <f t="shared" si="82"/>
        <v>-4515.860530000005</v>
      </c>
      <c r="J955" s="19">
        <f t="shared" si="85"/>
        <v>0.9763241379617682</v>
      </c>
      <c r="K955" s="19">
        <f t="shared" si="86"/>
        <v>0.9763241379617682</v>
      </c>
      <c r="L955" s="37"/>
    </row>
    <row r="956" spans="1:12" ht="27">
      <c r="A956" s="124"/>
      <c r="B956" s="131" t="s">
        <v>84</v>
      </c>
      <c r="C956" s="165"/>
      <c r="D956" s="1">
        <v>47135.2</v>
      </c>
      <c r="E956" s="1">
        <v>46195.99955</v>
      </c>
      <c r="F956" s="1">
        <v>0</v>
      </c>
      <c r="G956" s="1">
        <v>46195.99955</v>
      </c>
      <c r="H956" s="1">
        <v>46195.99955</v>
      </c>
      <c r="I956" s="1">
        <f t="shared" si="82"/>
        <v>-939.2004499999966</v>
      </c>
      <c r="J956" s="19">
        <f t="shared" si="85"/>
        <v>0.9800743298002343</v>
      </c>
      <c r="K956" s="19">
        <f t="shared" si="86"/>
        <v>0.9800743298002343</v>
      </c>
      <c r="L956" s="37"/>
    </row>
    <row r="957" spans="1:12" ht="101.25">
      <c r="A957" s="124"/>
      <c r="B957" s="125" t="s">
        <v>571</v>
      </c>
      <c r="C957" s="163"/>
      <c r="D957" s="2">
        <v>57600</v>
      </c>
      <c r="E957" s="2">
        <v>57009.20095</v>
      </c>
      <c r="F957" s="2"/>
      <c r="G957" s="2">
        <v>57009.20095</v>
      </c>
      <c r="H957" s="2">
        <v>57009.20095</v>
      </c>
      <c r="I957" s="2">
        <f t="shared" si="82"/>
        <v>-590.7990500000014</v>
      </c>
      <c r="J957" s="6">
        <f t="shared" si="85"/>
        <v>0.9897430720486111</v>
      </c>
      <c r="K957" s="6">
        <f t="shared" si="86"/>
        <v>0.9897430720486111</v>
      </c>
      <c r="L957" s="37" t="s">
        <v>644</v>
      </c>
    </row>
    <row r="958" spans="1:12" ht="27">
      <c r="A958" s="124"/>
      <c r="B958" s="125" t="s">
        <v>565</v>
      </c>
      <c r="C958" s="163"/>
      <c r="D958" s="2">
        <v>57600.003</v>
      </c>
      <c r="E958" s="2">
        <v>57009.20095</v>
      </c>
      <c r="F958" s="2"/>
      <c r="G958" s="2">
        <v>57009.20095</v>
      </c>
      <c r="H958" s="2">
        <v>57009.20095</v>
      </c>
      <c r="I958" s="2">
        <f t="shared" si="82"/>
        <v>-590.8020499999984</v>
      </c>
      <c r="J958" s="6">
        <f t="shared" si="85"/>
        <v>0.9897430204994955</v>
      </c>
      <c r="K958" s="6">
        <f t="shared" si="86"/>
        <v>0.9897430204994955</v>
      </c>
      <c r="L958" s="37"/>
    </row>
    <row r="959" spans="1:12" ht="121.5">
      <c r="A959" s="124"/>
      <c r="B959" s="125" t="s">
        <v>25</v>
      </c>
      <c r="C959" s="163"/>
      <c r="D959" s="2">
        <v>47135.2</v>
      </c>
      <c r="E959" s="2">
        <v>46195.99955</v>
      </c>
      <c r="F959" s="2"/>
      <c r="G959" s="2">
        <v>46195.99955</v>
      </c>
      <c r="H959" s="2">
        <v>46195.99955</v>
      </c>
      <c r="I959" s="2">
        <f t="shared" si="82"/>
        <v>-939.2004499999966</v>
      </c>
      <c r="J959" s="6">
        <f t="shared" si="85"/>
        <v>0.9800743298002343</v>
      </c>
      <c r="K959" s="6">
        <f t="shared" si="86"/>
        <v>0.9800743298002343</v>
      </c>
      <c r="L959" s="37" t="s">
        <v>645</v>
      </c>
    </row>
    <row r="960" spans="1:12" ht="27">
      <c r="A960" s="124"/>
      <c r="B960" s="125" t="s">
        <v>84</v>
      </c>
      <c r="C960" s="163"/>
      <c r="D960" s="2">
        <v>47135.2</v>
      </c>
      <c r="E960" s="2">
        <v>46195.99955</v>
      </c>
      <c r="F960" s="2"/>
      <c r="G960" s="2">
        <v>46195.99955</v>
      </c>
      <c r="H960" s="2">
        <v>46195.99955</v>
      </c>
      <c r="I960" s="2">
        <f t="shared" si="82"/>
        <v>-939.2004499999966</v>
      </c>
      <c r="J960" s="6">
        <f t="shared" si="85"/>
        <v>0.9800743298002343</v>
      </c>
      <c r="K960" s="6">
        <f t="shared" si="86"/>
        <v>0.9800743298002343</v>
      </c>
      <c r="L960" s="37"/>
    </row>
    <row r="961" spans="1:12" ht="121.5">
      <c r="A961" s="124"/>
      <c r="B961" s="125" t="s">
        <v>26</v>
      </c>
      <c r="C961" s="163"/>
      <c r="D961" s="2">
        <v>132806.4</v>
      </c>
      <c r="E961" s="2">
        <v>128881.33851999999</v>
      </c>
      <c r="F961" s="2"/>
      <c r="G961" s="2">
        <v>128881.33851999999</v>
      </c>
      <c r="H961" s="2">
        <v>128881.33851999999</v>
      </c>
      <c r="I961" s="2">
        <f t="shared" si="82"/>
        <v>-3925.061480000004</v>
      </c>
      <c r="J961" s="6">
        <f t="shared" si="85"/>
        <v>0.9704452384824828</v>
      </c>
      <c r="K961" s="6">
        <f t="shared" si="86"/>
        <v>0.9704452384824828</v>
      </c>
      <c r="L961" s="37" t="s">
        <v>646</v>
      </c>
    </row>
    <row r="962" spans="1:12" ht="27">
      <c r="A962" s="124"/>
      <c r="B962" s="125" t="s">
        <v>565</v>
      </c>
      <c r="C962" s="163"/>
      <c r="D962" s="2">
        <v>132806.4</v>
      </c>
      <c r="E962" s="2">
        <v>128881.33851999999</v>
      </c>
      <c r="F962" s="2"/>
      <c r="G962" s="2">
        <v>128881.33851999999</v>
      </c>
      <c r="H962" s="2">
        <v>128881.33851999999</v>
      </c>
      <c r="I962" s="2">
        <f t="shared" si="82"/>
        <v>-3925.061480000004</v>
      </c>
      <c r="J962" s="6">
        <f t="shared" si="85"/>
        <v>0.9704452384824828</v>
      </c>
      <c r="K962" s="6">
        <f t="shared" si="86"/>
        <v>0.9704452384824828</v>
      </c>
      <c r="L962" s="37"/>
    </row>
    <row r="963" spans="1:12" ht="141.75">
      <c r="A963" s="124"/>
      <c r="B963" s="125" t="s">
        <v>384</v>
      </c>
      <c r="C963" s="163"/>
      <c r="D963" s="2">
        <v>330.5</v>
      </c>
      <c r="E963" s="2">
        <v>330.5</v>
      </c>
      <c r="F963" s="2">
        <v>0</v>
      </c>
      <c r="G963" s="2">
        <v>330.5</v>
      </c>
      <c r="H963" s="2">
        <v>330.5</v>
      </c>
      <c r="I963" s="2">
        <f t="shared" si="82"/>
        <v>0</v>
      </c>
      <c r="J963" s="6">
        <f t="shared" si="85"/>
        <v>1</v>
      </c>
      <c r="K963" s="6">
        <f t="shared" si="86"/>
        <v>1</v>
      </c>
      <c r="L963" s="37"/>
    </row>
    <row r="964" spans="1:12" ht="27">
      <c r="A964" s="124"/>
      <c r="B964" s="125" t="s">
        <v>565</v>
      </c>
      <c r="C964" s="163"/>
      <c r="D964" s="2">
        <v>330.5</v>
      </c>
      <c r="E964" s="2">
        <v>330.5</v>
      </c>
      <c r="F964" s="2">
        <v>0</v>
      </c>
      <c r="G964" s="2">
        <v>330.5</v>
      </c>
      <c r="H964" s="2">
        <v>330.5</v>
      </c>
      <c r="I964" s="2">
        <f t="shared" si="82"/>
        <v>0</v>
      </c>
      <c r="J964" s="6">
        <f t="shared" si="85"/>
        <v>1</v>
      </c>
      <c r="K964" s="6">
        <f t="shared" si="86"/>
        <v>1</v>
      </c>
      <c r="L964" s="37"/>
    </row>
    <row r="965" spans="1:12" ht="121.5">
      <c r="A965" s="124"/>
      <c r="B965" s="125" t="s">
        <v>27</v>
      </c>
      <c r="C965" s="163"/>
      <c r="D965" s="2">
        <v>740.63</v>
      </c>
      <c r="E965" s="2">
        <v>544.644</v>
      </c>
      <c r="F965" s="2"/>
      <c r="G965" s="2">
        <v>544.644</v>
      </c>
      <c r="H965" s="2">
        <v>544.644</v>
      </c>
      <c r="I965" s="2">
        <f t="shared" si="82"/>
        <v>-195.986</v>
      </c>
      <c r="J965" s="6">
        <f t="shared" si="85"/>
        <v>0.7353793392112121</v>
      </c>
      <c r="K965" s="6">
        <f t="shared" si="86"/>
        <v>0.7353793392112121</v>
      </c>
      <c r="L965" s="37" t="s">
        <v>28</v>
      </c>
    </row>
    <row r="966" spans="1:12" ht="27">
      <c r="A966" s="124"/>
      <c r="B966" s="125" t="s">
        <v>564</v>
      </c>
      <c r="C966" s="163"/>
      <c r="D966" s="2">
        <v>740.63</v>
      </c>
      <c r="E966" s="2">
        <v>544.644</v>
      </c>
      <c r="F966" s="2"/>
      <c r="G966" s="2">
        <v>544.644</v>
      </c>
      <c r="H966" s="2">
        <v>544.644</v>
      </c>
      <c r="I966" s="2">
        <f t="shared" si="82"/>
        <v>-195.986</v>
      </c>
      <c r="J966" s="6">
        <f t="shared" si="85"/>
        <v>0.7353793392112121</v>
      </c>
      <c r="K966" s="6">
        <f t="shared" si="86"/>
        <v>0.7353793392112121</v>
      </c>
      <c r="L966" s="37"/>
    </row>
    <row r="967" spans="1:12" ht="72">
      <c r="A967" s="124"/>
      <c r="B967" s="125" t="s">
        <v>383</v>
      </c>
      <c r="C967" s="163"/>
      <c r="D967" s="2">
        <v>10196.61</v>
      </c>
      <c r="E967" s="2">
        <v>9919.80767</v>
      </c>
      <c r="F967" s="2"/>
      <c r="G967" s="2">
        <v>9919.80767</v>
      </c>
      <c r="H967" s="2">
        <v>9919.80767</v>
      </c>
      <c r="I967" s="2">
        <f t="shared" si="82"/>
        <v>-276.80233000000044</v>
      </c>
      <c r="J967" s="6">
        <f t="shared" si="85"/>
        <v>0.972853494445703</v>
      </c>
      <c r="K967" s="6">
        <f t="shared" si="86"/>
        <v>0.972853494445703</v>
      </c>
      <c r="L967" s="37" t="s">
        <v>647</v>
      </c>
    </row>
    <row r="968" spans="1:12" ht="27">
      <c r="A968" s="124"/>
      <c r="B968" s="125" t="s">
        <v>564</v>
      </c>
      <c r="C968" s="163"/>
      <c r="D968" s="2">
        <v>10196.61</v>
      </c>
      <c r="E968" s="2">
        <v>9919.80767</v>
      </c>
      <c r="F968" s="2"/>
      <c r="G968" s="2">
        <v>9919.80767</v>
      </c>
      <c r="H968" s="2">
        <v>9919.80767</v>
      </c>
      <c r="I968" s="2">
        <f t="shared" si="82"/>
        <v>-276.80233000000044</v>
      </c>
      <c r="J968" s="6">
        <f t="shared" si="85"/>
        <v>0.972853494445703</v>
      </c>
      <c r="K968" s="6">
        <f t="shared" si="86"/>
        <v>0.972853494445703</v>
      </c>
      <c r="L968" s="37"/>
    </row>
    <row r="969" spans="1:12" ht="27">
      <c r="A969" s="124"/>
      <c r="B969" s="125"/>
      <c r="C969" s="163"/>
      <c r="D969" s="2"/>
      <c r="E969" s="2"/>
      <c r="F969" s="2"/>
      <c r="G969" s="2"/>
      <c r="H969" s="2"/>
      <c r="I969" s="2">
        <f t="shared" si="82"/>
        <v>0</v>
      </c>
      <c r="J969" s="6"/>
      <c r="K969" s="6"/>
      <c r="L969" s="26"/>
    </row>
    <row r="970" spans="1:12" ht="60.75">
      <c r="A970" s="133" t="s">
        <v>255</v>
      </c>
      <c r="B970" s="134" t="s">
        <v>212</v>
      </c>
      <c r="C970" s="48"/>
      <c r="D970" s="49">
        <f>D971</f>
        <v>19426.298</v>
      </c>
      <c r="E970" s="49">
        <f>E971</f>
        <v>19098.989999999998</v>
      </c>
      <c r="F970" s="49">
        <f>F971</f>
        <v>40.8</v>
      </c>
      <c r="G970" s="49">
        <f>G971</f>
        <v>19099</v>
      </c>
      <c r="H970" s="49">
        <f>H971</f>
        <v>0</v>
      </c>
      <c r="I970" s="5">
        <f t="shared" si="82"/>
        <v>-327.29799999999886</v>
      </c>
      <c r="J970" s="14">
        <f>G970/D970</f>
        <v>0.9831518079255245</v>
      </c>
      <c r="K970" s="14">
        <f>E970/D970</f>
        <v>0.9831512931594069</v>
      </c>
      <c r="L970" s="108"/>
    </row>
    <row r="971" spans="1:12" ht="27">
      <c r="A971" s="148"/>
      <c r="B971" s="149" t="s">
        <v>564</v>
      </c>
      <c r="C971" s="82"/>
      <c r="D971" s="83">
        <f>D973+D977+D992+D1002+D1006</f>
        <v>19426.298</v>
      </c>
      <c r="E971" s="83">
        <f>E973+E977+E992+E1002+E1006</f>
        <v>19098.989999999998</v>
      </c>
      <c r="F971" s="83">
        <f>F973+F977+F992+F1002+F1006</f>
        <v>40.8</v>
      </c>
      <c r="G971" s="83">
        <f>G973+G977+G992+G1002+G1006</f>
        <v>19099</v>
      </c>
      <c r="H971" s="83">
        <f>H973+H977+H992+H1002+H1006</f>
        <v>0</v>
      </c>
      <c r="I971" s="1">
        <f t="shared" si="82"/>
        <v>-327.29799999999886</v>
      </c>
      <c r="J971" s="19">
        <f>G971/D971</f>
        <v>0.9831518079255245</v>
      </c>
      <c r="K971" s="19">
        <f>E971/D971</f>
        <v>0.9831512931594069</v>
      </c>
      <c r="L971" s="109"/>
    </row>
    <row r="972" spans="1:12" ht="60.75">
      <c r="A972" s="150" t="s">
        <v>544</v>
      </c>
      <c r="B972" s="138" t="s">
        <v>634</v>
      </c>
      <c r="C972" s="51"/>
      <c r="D972" s="52">
        <f>D973</f>
        <v>0</v>
      </c>
      <c r="E972" s="52">
        <f>E973</f>
        <v>0</v>
      </c>
      <c r="F972" s="52">
        <f>F973</f>
        <v>0</v>
      </c>
      <c r="G972" s="52">
        <f>G973</f>
        <v>0</v>
      </c>
      <c r="H972" s="52">
        <f>H973</f>
        <v>0</v>
      </c>
      <c r="I972" s="3">
        <f t="shared" si="82"/>
        <v>0</v>
      </c>
      <c r="J972" s="70"/>
      <c r="K972" s="70"/>
      <c r="L972" s="110"/>
    </row>
    <row r="973" spans="1:12" ht="27">
      <c r="A973" s="151"/>
      <c r="B973" s="152" t="s">
        <v>564</v>
      </c>
      <c r="C973" s="53"/>
      <c r="D973" s="54"/>
      <c r="E973" s="54"/>
      <c r="F973" s="54"/>
      <c r="G973" s="54"/>
      <c r="H973" s="55"/>
      <c r="I973" s="2">
        <f t="shared" si="82"/>
        <v>0</v>
      </c>
      <c r="J973" s="6"/>
      <c r="K973" s="6"/>
      <c r="L973" s="111"/>
    </row>
    <row r="974" spans="1:12" ht="186" customHeight="1">
      <c r="A974" s="148"/>
      <c r="B974" s="152" t="s">
        <v>289</v>
      </c>
      <c r="C974" s="23"/>
      <c r="D974" s="56"/>
      <c r="E974" s="56"/>
      <c r="F974" s="56"/>
      <c r="G974" s="56"/>
      <c r="H974" s="17"/>
      <c r="I974" s="2">
        <f t="shared" si="82"/>
        <v>0</v>
      </c>
      <c r="J974" s="6"/>
      <c r="K974" s="6"/>
      <c r="L974" s="112" t="s">
        <v>271</v>
      </c>
    </row>
    <row r="975" spans="1:12" ht="140.25" customHeight="1">
      <c r="A975" s="148"/>
      <c r="B975" s="152" t="s">
        <v>290</v>
      </c>
      <c r="C975" s="23"/>
      <c r="D975" s="56"/>
      <c r="E975" s="56"/>
      <c r="F975" s="56"/>
      <c r="G975" s="56"/>
      <c r="H975" s="17"/>
      <c r="I975" s="2">
        <f t="shared" si="82"/>
        <v>0</v>
      </c>
      <c r="J975" s="6"/>
      <c r="K975" s="6"/>
      <c r="L975" s="109"/>
    </row>
    <row r="976" spans="1:12" ht="52.5" customHeight="1">
      <c r="A976" s="150" t="s">
        <v>545</v>
      </c>
      <c r="B976" s="138" t="s">
        <v>94</v>
      </c>
      <c r="C976" s="51"/>
      <c r="D976" s="57">
        <f>D977</f>
        <v>1233.8980000000001</v>
      </c>
      <c r="E976" s="57">
        <f>E977</f>
        <v>1113</v>
      </c>
      <c r="F976" s="57">
        <f>F977</f>
        <v>40.8</v>
      </c>
      <c r="G976" s="57">
        <f>G977</f>
        <v>1113</v>
      </c>
      <c r="H976" s="57">
        <f>H977</f>
        <v>0</v>
      </c>
      <c r="I976" s="3">
        <f t="shared" si="82"/>
        <v>-120.89800000000014</v>
      </c>
      <c r="J976" s="20">
        <f aca="true" t="shared" si="87" ref="J976:J981">G976/D976</f>
        <v>0.9020194537960187</v>
      </c>
      <c r="K976" s="20">
        <f aca="true" t="shared" si="88" ref="K976:K981">E976/D976</f>
        <v>0.9020194537960187</v>
      </c>
      <c r="L976" s="110"/>
    </row>
    <row r="977" spans="1:12" ht="27">
      <c r="A977" s="148"/>
      <c r="B977" s="152" t="s">
        <v>564</v>
      </c>
      <c r="C977" s="23"/>
      <c r="D977" s="50">
        <f>D979+D981</f>
        <v>1233.8980000000001</v>
      </c>
      <c r="E977" s="50">
        <f>E979+E981</f>
        <v>1113</v>
      </c>
      <c r="F977" s="50">
        <f>F979+F981</f>
        <v>40.8</v>
      </c>
      <c r="G977" s="50">
        <f>G979+G981</f>
        <v>1113</v>
      </c>
      <c r="H977" s="50">
        <f>H979+H981</f>
        <v>0</v>
      </c>
      <c r="I977" s="2">
        <f t="shared" si="82"/>
        <v>-120.89800000000014</v>
      </c>
      <c r="J977" s="6">
        <f t="shared" si="87"/>
        <v>0.9020194537960187</v>
      </c>
      <c r="K977" s="6">
        <f t="shared" si="88"/>
        <v>0.9020194537960187</v>
      </c>
      <c r="L977" s="109"/>
    </row>
    <row r="978" spans="1:12" ht="76.5" customHeight="1">
      <c r="A978" s="148"/>
      <c r="B978" s="152" t="s">
        <v>675</v>
      </c>
      <c r="C978" s="23"/>
      <c r="D978" s="50">
        <f>D979</f>
        <v>1124.95</v>
      </c>
      <c r="E978" s="50">
        <f>E979</f>
        <v>1044.9</v>
      </c>
      <c r="F978" s="50">
        <f>F979</f>
        <v>0</v>
      </c>
      <c r="G978" s="50">
        <f>G979</f>
        <v>1044.9</v>
      </c>
      <c r="H978" s="50">
        <f>H979</f>
        <v>0</v>
      </c>
      <c r="I978" s="2">
        <f t="shared" si="82"/>
        <v>-80.04999999999995</v>
      </c>
      <c r="J978" s="6">
        <f t="shared" si="87"/>
        <v>0.9288412818347482</v>
      </c>
      <c r="K978" s="6">
        <f t="shared" si="88"/>
        <v>0.9288412818347482</v>
      </c>
      <c r="L978" s="109" t="s">
        <v>566</v>
      </c>
    </row>
    <row r="979" spans="1:12" ht="27">
      <c r="A979" s="148"/>
      <c r="B979" s="152" t="s">
        <v>564</v>
      </c>
      <c r="C979" s="23"/>
      <c r="D979" s="50">
        <v>1124.95</v>
      </c>
      <c r="E979" s="50">
        <v>1044.9</v>
      </c>
      <c r="F979" s="50"/>
      <c r="G979" s="50">
        <v>1044.9</v>
      </c>
      <c r="H979" s="50"/>
      <c r="I979" s="2">
        <f t="shared" si="82"/>
        <v>-80.04999999999995</v>
      </c>
      <c r="J979" s="6">
        <f t="shared" si="87"/>
        <v>0.9288412818347482</v>
      </c>
      <c r="K979" s="6">
        <f t="shared" si="88"/>
        <v>0.9288412818347482</v>
      </c>
      <c r="L979" s="109"/>
    </row>
    <row r="980" spans="1:12" ht="133.5" customHeight="1">
      <c r="A980" s="148"/>
      <c r="B980" s="152" t="s">
        <v>676</v>
      </c>
      <c r="C980" s="23"/>
      <c r="D980" s="50">
        <f>D981</f>
        <v>108.948</v>
      </c>
      <c r="E980" s="50">
        <f>E981</f>
        <v>68.1</v>
      </c>
      <c r="F980" s="50">
        <f>F981</f>
        <v>40.8</v>
      </c>
      <c r="G980" s="50">
        <f>G981</f>
        <v>68.1</v>
      </c>
      <c r="H980" s="50">
        <f>H981</f>
        <v>0</v>
      </c>
      <c r="I980" s="2">
        <f t="shared" si="82"/>
        <v>-40.848</v>
      </c>
      <c r="J980" s="6">
        <f t="shared" si="87"/>
        <v>0.6250688401806366</v>
      </c>
      <c r="K980" s="6">
        <f t="shared" si="88"/>
        <v>0.6250688401806366</v>
      </c>
      <c r="L980" s="112" t="s">
        <v>567</v>
      </c>
    </row>
    <row r="981" spans="1:12" ht="27">
      <c r="A981" s="148"/>
      <c r="B981" s="152" t="s">
        <v>564</v>
      </c>
      <c r="C981" s="23"/>
      <c r="D981" s="50">
        <v>108.948</v>
      </c>
      <c r="E981" s="50">
        <v>68.1</v>
      </c>
      <c r="F981" s="50">
        <v>40.8</v>
      </c>
      <c r="G981" s="50">
        <v>68.1</v>
      </c>
      <c r="H981" s="50"/>
      <c r="I981" s="2">
        <f t="shared" si="82"/>
        <v>-40.848</v>
      </c>
      <c r="J981" s="6">
        <f t="shared" si="87"/>
        <v>0.6250688401806366</v>
      </c>
      <c r="K981" s="6">
        <f t="shared" si="88"/>
        <v>0.6250688401806366</v>
      </c>
      <c r="L981" s="109"/>
    </row>
    <row r="982" spans="1:12" ht="117" customHeight="1" hidden="1">
      <c r="A982" s="148"/>
      <c r="B982" s="152" t="s">
        <v>127</v>
      </c>
      <c r="C982" s="23"/>
      <c r="D982" s="50">
        <v>0</v>
      </c>
      <c r="E982" s="50">
        <v>0</v>
      </c>
      <c r="F982" s="50">
        <v>0</v>
      </c>
      <c r="G982" s="50">
        <v>0</v>
      </c>
      <c r="H982" s="17"/>
      <c r="I982" s="2">
        <f t="shared" si="82"/>
        <v>0</v>
      </c>
      <c r="J982" s="6"/>
      <c r="K982" s="6"/>
      <c r="L982" s="112" t="s">
        <v>568</v>
      </c>
    </row>
    <row r="983" spans="1:12" ht="60.75" hidden="1">
      <c r="A983" s="148"/>
      <c r="B983" s="152" t="s">
        <v>128</v>
      </c>
      <c r="C983" s="23"/>
      <c r="D983" s="50">
        <v>0</v>
      </c>
      <c r="E983" s="50">
        <v>0</v>
      </c>
      <c r="F983" s="50">
        <v>0</v>
      </c>
      <c r="G983" s="50">
        <v>0</v>
      </c>
      <c r="H983" s="17"/>
      <c r="I983" s="2">
        <f t="shared" si="82"/>
        <v>0</v>
      </c>
      <c r="J983" s="6"/>
      <c r="K983" s="6"/>
      <c r="L983" s="109"/>
    </row>
    <row r="984" spans="1:12" ht="90" hidden="1">
      <c r="A984" s="148"/>
      <c r="B984" s="152" t="s">
        <v>526</v>
      </c>
      <c r="C984" s="23"/>
      <c r="D984" s="50">
        <v>0</v>
      </c>
      <c r="E984" s="50">
        <v>0</v>
      </c>
      <c r="F984" s="50">
        <v>0</v>
      </c>
      <c r="G984" s="50">
        <v>0</v>
      </c>
      <c r="H984" s="17"/>
      <c r="I984" s="2">
        <f t="shared" si="82"/>
        <v>0</v>
      </c>
      <c r="J984" s="6"/>
      <c r="K984" s="6"/>
      <c r="L984" s="109" t="s">
        <v>272</v>
      </c>
    </row>
    <row r="985" spans="1:12" ht="108" hidden="1">
      <c r="A985" s="148"/>
      <c r="B985" s="152" t="s">
        <v>527</v>
      </c>
      <c r="C985" s="23"/>
      <c r="D985" s="50">
        <v>0</v>
      </c>
      <c r="E985" s="50">
        <v>0</v>
      </c>
      <c r="F985" s="50">
        <v>0</v>
      </c>
      <c r="G985" s="50">
        <v>0</v>
      </c>
      <c r="H985" s="58"/>
      <c r="I985" s="2">
        <f t="shared" si="82"/>
        <v>0</v>
      </c>
      <c r="J985" s="6"/>
      <c r="K985" s="6"/>
      <c r="L985" s="109" t="s">
        <v>482</v>
      </c>
    </row>
    <row r="986" spans="1:12" ht="180" hidden="1">
      <c r="A986" s="148"/>
      <c r="B986" s="152" t="s">
        <v>528</v>
      </c>
      <c r="C986" s="23"/>
      <c r="D986" s="50">
        <v>0</v>
      </c>
      <c r="E986" s="50">
        <v>0</v>
      </c>
      <c r="F986" s="50">
        <v>0</v>
      </c>
      <c r="G986" s="50">
        <v>0</v>
      </c>
      <c r="H986" s="17"/>
      <c r="I986" s="2">
        <f t="shared" si="82"/>
        <v>0</v>
      </c>
      <c r="J986" s="6"/>
      <c r="K986" s="6"/>
      <c r="L986" s="112" t="s">
        <v>273</v>
      </c>
    </row>
    <row r="987" spans="1:12" ht="198" hidden="1">
      <c r="A987" s="148"/>
      <c r="B987" s="152" t="s">
        <v>141</v>
      </c>
      <c r="C987" s="23"/>
      <c r="D987" s="50">
        <v>0</v>
      </c>
      <c r="E987" s="50">
        <v>0</v>
      </c>
      <c r="F987" s="50">
        <v>0</v>
      </c>
      <c r="G987" s="50">
        <v>0</v>
      </c>
      <c r="H987" s="17"/>
      <c r="I987" s="2">
        <f t="shared" si="82"/>
        <v>0</v>
      </c>
      <c r="J987" s="6"/>
      <c r="K987" s="6"/>
      <c r="L987" s="112" t="s">
        <v>517</v>
      </c>
    </row>
    <row r="988" spans="1:12" ht="243" hidden="1">
      <c r="A988" s="148"/>
      <c r="B988" s="152" t="s">
        <v>295</v>
      </c>
      <c r="C988" s="23"/>
      <c r="D988" s="50">
        <v>0</v>
      </c>
      <c r="E988" s="50">
        <v>0</v>
      </c>
      <c r="F988" s="50">
        <v>0</v>
      </c>
      <c r="G988" s="50">
        <v>0</v>
      </c>
      <c r="H988" s="17"/>
      <c r="I988" s="2">
        <f t="shared" si="82"/>
        <v>0</v>
      </c>
      <c r="J988" s="6"/>
      <c r="K988" s="6"/>
      <c r="L988" s="109"/>
    </row>
    <row r="989" spans="1:12" ht="108" hidden="1">
      <c r="A989" s="148"/>
      <c r="B989" s="152" t="s">
        <v>142</v>
      </c>
      <c r="C989" s="23"/>
      <c r="D989" s="50">
        <v>0</v>
      </c>
      <c r="E989" s="50">
        <v>0</v>
      </c>
      <c r="F989" s="50">
        <v>0</v>
      </c>
      <c r="G989" s="50">
        <v>0</v>
      </c>
      <c r="H989" s="17"/>
      <c r="I989" s="2">
        <f t="shared" si="82"/>
        <v>0</v>
      </c>
      <c r="J989" s="6"/>
      <c r="K989" s="6"/>
      <c r="L989" s="107" t="s">
        <v>126</v>
      </c>
    </row>
    <row r="990" spans="1:12" ht="121.5" hidden="1">
      <c r="A990" s="148"/>
      <c r="B990" s="152" t="s">
        <v>656</v>
      </c>
      <c r="C990" s="23"/>
      <c r="D990" s="50">
        <v>0</v>
      </c>
      <c r="E990" s="50">
        <v>0</v>
      </c>
      <c r="F990" s="50">
        <v>0</v>
      </c>
      <c r="G990" s="50">
        <v>0</v>
      </c>
      <c r="H990" s="17"/>
      <c r="I990" s="2">
        <f t="shared" si="82"/>
        <v>0</v>
      </c>
      <c r="J990" s="6"/>
      <c r="K990" s="6"/>
      <c r="L990" s="107" t="s">
        <v>125</v>
      </c>
    </row>
    <row r="991" spans="1:12" ht="60.75">
      <c r="A991" s="150" t="s">
        <v>546</v>
      </c>
      <c r="B991" s="138" t="s">
        <v>95</v>
      </c>
      <c r="C991" s="51"/>
      <c r="D991" s="57">
        <f>D992</f>
        <v>7743.6</v>
      </c>
      <c r="E991" s="57">
        <f>E992</f>
        <v>7645.99</v>
      </c>
      <c r="F991" s="57">
        <f>F992</f>
        <v>0</v>
      </c>
      <c r="G991" s="57">
        <f>G992</f>
        <v>7646</v>
      </c>
      <c r="H991" s="57">
        <f>H992</f>
        <v>0</v>
      </c>
      <c r="I991" s="3">
        <f t="shared" si="82"/>
        <v>-97.60000000000036</v>
      </c>
      <c r="J991" s="20">
        <f>G991/D991</f>
        <v>0.9873960431840487</v>
      </c>
      <c r="K991" s="20">
        <f>E991/D991</f>
        <v>0.9873947517950307</v>
      </c>
      <c r="L991" s="113"/>
    </row>
    <row r="992" spans="1:12" ht="27">
      <c r="A992" s="148"/>
      <c r="B992" s="152" t="s">
        <v>551</v>
      </c>
      <c r="C992" s="23"/>
      <c r="D992" s="50">
        <f>D997</f>
        <v>7743.6</v>
      </c>
      <c r="E992" s="50">
        <f>E997</f>
        <v>7645.99</v>
      </c>
      <c r="F992" s="50">
        <f>F997</f>
        <v>0</v>
      </c>
      <c r="G992" s="50">
        <f>G997</f>
        <v>7646</v>
      </c>
      <c r="H992" s="50">
        <f>H997</f>
        <v>0</v>
      </c>
      <c r="I992" s="2">
        <f aca="true" t="shared" si="89" ref="I992:I1047">G992-D992</f>
        <v>-97.60000000000036</v>
      </c>
      <c r="J992" s="6">
        <f>G992/D992</f>
        <v>0.9873960431840487</v>
      </c>
      <c r="K992" s="6">
        <f>E992/D992</f>
        <v>0.9873947517950307</v>
      </c>
      <c r="L992" s="112"/>
    </row>
    <row r="993" spans="1:12" ht="162.75" customHeight="1">
      <c r="A993" s="148"/>
      <c r="B993" s="152" t="s">
        <v>687</v>
      </c>
      <c r="C993" s="23"/>
      <c r="D993" s="50">
        <v>0</v>
      </c>
      <c r="E993" s="50">
        <v>0</v>
      </c>
      <c r="F993" s="50">
        <v>0</v>
      </c>
      <c r="G993" s="50">
        <v>0</v>
      </c>
      <c r="H993" s="17"/>
      <c r="I993" s="2">
        <f t="shared" si="89"/>
        <v>0</v>
      </c>
      <c r="J993" s="6"/>
      <c r="K993" s="6"/>
      <c r="L993" s="112" t="s">
        <v>702</v>
      </c>
    </row>
    <row r="994" spans="1:12" ht="40.5">
      <c r="A994" s="148"/>
      <c r="B994" s="152" t="s">
        <v>688</v>
      </c>
      <c r="C994" s="23"/>
      <c r="D994" s="50">
        <v>0</v>
      </c>
      <c r="E994" s="50">
        <v>0</v>
      </c>
      <c r="F994" s="50">
        <v>0</v>
      </c>
      <c r="G994" s="50">
        <v>0</v>
      </c>
      <c r="H994" s="17"/>
      <c r="I994" s="2">
        <f t="shared" si="89"/>
        <v>0</v>
      </c>
      <c r="J994" s="6"/>
      <c r="K994" s="6"/>
      <c r="L994" s="112"/>
    </row>
    <row r="995" spans="1:12" ht="126">
      <c r="A995" s="148"/>
      <c r="B995" s="152" t="s">
        <v>689</v>
      </c>
      <c r="C995" s="23"/>
      <c r="D995" s="50">
        <v>0</v>
      </c>
      <c r="E995" s="50">
        <v>0</v>
      </c>
      <c r="F995" s="50">
        <v>0</v>
      </c>
      <c r="G995" s="50">
        <v>0</v>
      </c>
      <c r="H995" s="17"/>
      <c r="I995" s="2">
        <f t="shared" si="89"/>
        <v>0</v>
      </c>
      <c r="J995" s="6"/>
      <c r="K995" s="6"/>
      <c r="L995" s="112" t="s">
        <v>626</v>
      </c>
    </row>
    <row r="996" spans="1:12" ht="72">
      <c r="A996" s="148"/>
      <c r="B996" s="152" t="s">
        <v>690</v>
      </c>
      <c r="C996" s="23"/>
      <c r="D996" s="50">
        <f>D997</f>
        <v>7743.6</v>
      </c>
      <c r="E996" s="50">
        <f>E997</f>
        <v>7645.99</v>
      </c>
      <c r="F996" s="50">
        <f>F997</f>
        <v>0</v>
      </c>
      <c r="G996" s="50">
        <f>G997</f>
        <v>7646</v>
      </c>
      <c r="H996" s="50">
        <f>H997</f>
        <v>0</v>
      </c>
      <c r="I996" s="2">
        <f t="shared" si="89"/>
        <v>-97.60000000000036</v>
      </c>
      <c r="J996" s="6">
        <f>G996/D996</f>
        <v>0.9873960431840487</v>
      </c>
      <c r="K996" s="6">
        <f>E996/D996</f>
        <v>0.9873947517950307</v>
      </c>
      <c r="L996" s="112" t="s">
        <v>206</v>
      </c>
    </row>
    <row r="997" spans="1:12" ht="27">
      <c r="A997" s="148"/>
      <c r="B997" s="152" t="s">
        <v>564</v>
      </c>
      <c r="C997" s="23"/>
      <c r="D997" s="50">
        <v>7743.6</v>
      </c>
      <c r="E997" s="50">
        <v>7645.99</v>
      </c>
      <c r="F997" s="50"/>
      <c r="G997" s="50">
        <v>7646</v>
      </c>
      <c r="H997" s="17"/>
      <c r="I997" s="2">
        <f t="shared" si="89"/>
        <v>-97.60000000000036</v>
      </c>
      <c r="J997" s="6">
        <f>G997/D997</f>
        <v>0.9873960431840487</v>
      </c>
      <c r="K997" s="6">
        <f>E997/D997</f>
        <v>0.9873947517950307</v>
      </c>
      <c r="L997" s="112"/>
    </row>
    <row r="998" spans="1:12" ht="81">
      <c r="A998" s="148"/>
      <c r="B998" s="152" t="s">
        <v>691</v>
      </c>
      <c r="C998" s="23"/>
      <c r="D998" s="50">
        <v>0</v>
      </c>
      <c r="E998" s="50">
        <v>0</v>
      </c>
      <c r="F998" s="50">
        <v>0</v>
      </c>
      <c r="G998" s="50">
        <v>0</v>
      </c>
      <c r="H998" s="17"/>
      <c r="I998" s="2">
        <f t="shared" si="89"/>
        <v>0</v>
      </c>
      <c r="J998" s="6"/>
      <c r="K998" s="6"/>
      <c r="L998" s="112" t="s">
        <v>569</v>
      </c>
    </row>
    <row r="999" spans="1:12" ht="72">
      <c r="A999" s="148"/>
      <c r="B999" s="152" t="s">
        <v>692</v>
      </c>
      <c r="C999" s="23"/>
      <c r="D999" s="50">
        <v>0</v>
      </c>
      <c r="E999" s="50">
        <v>0</v>
      </c>
      <c r="F999" s="50">
        <v>0</v>
      </c>
      <c r="G999" s="50">
        <v>0</v>
      </c>
      <c r="H999" s="17"/>
      <c r="I999" s="2">
        <f t="shared" si="89"/>
        <v>0</v>
      </c>
      <c r="J999" s="6"/>
      <c r="K999" s="6"/>
      <c r="L999" s="112" t="s">
        <v>203</v>
      </c>
    </row>
    <row r="1000" spans="1:12" ht="144">
      <c r="A1000" s="148"/>
      <c r="B1000" s="152" t="s">
        <v>193</v>
      </c>
      <c r="C1000" s="23"/>
      <c r="D1000" s="50">
        <v>0</v>
      </c>
      <c r="E1000" s="50">
        <v>0</v>
      </c>
      <c r="F1000" s="50">
        <v>0</v>
      </c>
      <c r="G1000" s="50">
        <v>0</v>
      </c>
      <c r="H1000" s="17"/>
      <c r="I1000" s="2">
        <f t="shared" si="89"/>
        <v>0</v>
      </c>
      <c r="J1000" s="6"/>
      <c r="K1000" s="6"/>
      <c r="L1000" s="112" t="s">
        <v>518</v>
      </c>
    </row>
    <row r="1001" spans="1:12" ht="101.25">
      <c r="A1001" s="150" t="s">
        <v>547</v>
      </c>
      <c r="B1001" s="138" t="s">
        <v>635</v>
      </c>
      <c r="C1001" s="51"/>
      <c r="D1001" s="52">
        <v>0</v>
      </c>
      <c r="E1001" s="52">
        <v>0</v>
      </c>
      <c r="F1001" s="52">
        <v>0</v>
      </c>
      <c r="G1001" s="52">
        <v>0</v>
      </c>
      <c r="H1001" s="22"/>
      <c r="I1001" s="3">
        <f t="shared" si="89"/>
        <v>0</v>
      </c>
      <c r="J1001" s="70"/>
      <c r="K1001" s="70"/>
      <c r="L1001" s="113"/>
    </row>
    <row r="1002" spans="1:12" ht="27">
      <c r="A1002" s="148"/>
      <c r="B1002" s="152" t="s">
        <v>564</v>
      </c>
      <c r="C1002" s="23"/>
      <c r="D1002" s="56">
        <v>0</v>
      </c>
      <c r="E1002" s="56">
        <v>0</v>
      </c>
      <c r="F1002" s="56">
        <v>0</v>
      </c>
      <c r="G1002" s="56">
        <v>0</v>
      </c>
      <c r="H1002" s="17"/>
      <c r="I1002" s="2">
        <f t="shared" si="89"/>
        <v>0</v>
      </c>
      <c r="J1002" s="6"/>
      <c r="K1002" s="6"/>
      <c r="L1002" s="112"/>
    </row>
    <row r="1003" spans="1:12" ht="72">
      <c r="A1003" s="148"/>
      <c r="B1003" s="152" t="s">
        <v>194</v>
      </c>
      <c r="C1003" s="23"/>
      <c r="D1003" s="56"/>
      <c r="E1003" s="56"/>
      <c r="F1003" s="56"/>
      <c r="G1003" s="56"/>
      <c r="H1003" s="17"/>
      <c r="I1003" s="2">
        <f t="shared" si="89"/>
        <v>0</v>
      </c>
      <c r="J1003" s="6"/>
      <c r="K1003" s="6"/>
      <c r="L1003" s="112" t="s">
        <v>673</v>
      </c>
    </row>
    <row r="1004" spans="1:12" ht="40.5">
      <c r="A1004" s="148"/>
      <c r="B1004" s="152" t="s">
        <v>195</v>
      </c>
      <c r="C1004" s="23"/>
      <c r="D1004" s="56"/>
      <c r="E1004" s="56"/>
      <c r="F1004" s="56"/>
      <c r="G1004" s="56"/>
      <c r="H1004" s="17"/>
      <c r="I1004" s="2">
        <f t="shared" si="89"/>
        <v>0</v>
      </c>
      <c r="J1004" s="6"/>
      <c r="K1004" s="6"/>
      <c r="L1004" s="112"/>
    </row>
    <row r="1005" spans="1:12" ht="101.25">
      <c r="A1005" s="150" t="s">
        <v>548</v>
      </c>
      <c r="B1005" s="138" t="s">
        <v>633</v>
      </c>
      <c r="C1005" s="51"/>
      <c r="D1005" s="57">
        <f>D1006</f>
        <v>10448.8</v>
      </c>
      <c r="E1005" s="57">
        <f>E1006</f>
        <v>10340</v>
      </c>
      <c r="F1005" s="57">
        <f>F1006</f>
        <v>0</v>
      </c>
      <c r="G1005" s="57">
        <f>G1006</f>
        <v>10340</v>
      </c>
      <c r="H1005" s="57">
        <f>H1006</f>
        <v>0</v>
      </c>
      <c r="I1005" s="3">
        <f t="shared" si="89"/>
        <v>-108.79999999999927</v>
      </c>
      <c r="J1005" s="20">
        <f>G1005/D1005</f>
        <v>0.9895873210320804</v>
      </c>
      <c r="K1005" s="20">
        <f>E1005/D1005</f>
        <v>0.9895873210320804</v>
      </c>
      <c r="L1005" s="113"/>
    </row>
    <row r="1006" spans="1:12" ht="27">
      <c r="A1006" s="148"/>
      <c r="B1006" s="152" t="s">
        <v>564</v>
      </c>
      <c r="C1006" s="23"/>
      <c r="D1006" s="50">
        <f>D1008</f>
        <v>10448.8</v>
      </c>
      <c r="E1006" s="50">
        <f>E1008</f>
        <v>10340</v>
      </c>
      <c r="F1006" s="50">
        <f>F1008</f>
        <v>0</v>
      </c>
      <c r="G1006" s="50">
        <f>G1008</f>
        <v>10340</v>
      </c>
      <c r="H1006" s="50">
        <f>H1008</f>
        <v>0</v>
      </c>
      <c r="I1006" s="2">
        <f t="shared" si="89"/>
        <v>-108.79999999999927</v>
      </c>
      <c r="J1006" s="6">
        <f>G1006/D1006</f>
        <v>0.9895873210320804</v>
      </c>
      <c r="K1006" s="6">
        <f>E1006/D1006</f>
        <v>0.9895873210320804</v>
      </c>
      <c r="L1006" s="112"/>
    </row>
    <row r="1007" spans="1:12" ht="40.5">
      <c r="A1007" s="148"/>
      <c r="B1007" s="152" t="s">
        <v>196</v>
      </c>
      <c r="C1007" s="23"/>
      <c r="D1007" s="50">
        <f>D1008</f>
        <v>10448.8</v>
      </c>
      <c r="E1007" s="50">
        <f>E1008</f>
        <v>10340</v>
      </c>
      <c r="F1007" s="50">
        <f>F1008</f>
        <v>0</v>
      </c>
      <c r="G1007" s="50">
        <f>G1008</f>
        <v>10340</v>
      </c>
      <c r="H1007" s="50">
        <f>H1008</f>
        <v>0</v>
      </c>
      <c r="I1007" s="2">
        <f t="shared" si="89"/>
        <v>-108.79999999999927</v>
      </c>
      <c r="J1007" s="6">
        <f>G1007/D1007</f>
        <v>0.9895873210320804</v>
      </c>
      <c r="K1007" s="6">
        <f>E1007/D1007</f>
        <v>0.9895873210320804</v>
      </c>
      <c r="L1007" s="112"/>
    </row>
    <row r="1008" spans="1:12" ht="27">
      <c r="A1008" s="148"/>
      <c r="B1008" s="152" t="s">
        <v>564</v>
      </c>
      <c r="C1008" s="23"/>
      <c r="D1008" s="50">
        <v>10448.8</v>
      </c>
      <c r="E1008" s="50">
        <v>10340</v>
      </c>
      <c r="F1008" s="50">
        <v>0</v>
      </c>
      <c r="G1008" s="50">
        <v>10340</v>
      </c>
      <c r="H1008" s="17"/>
      <c r="I1008" s="2">
        <f t="shared" si="89"/>
        <v>-108.79999999999927</v>
      </c>
      <c r="J1008" s="6">
        <f>G1008/D1008</f>
        <v>0.9895873210320804</v>
      </c>
      <c r="K1008" s="6">
        <f>E1008/D1008</f>
        <v>0.9895873210320804</v>
      </c>
      <c r="L1008" s="112"/>
    </row>
    <row r="1009" spans="1:12" ht="27">
      <c r="A1009" s="124"/>
      <c r="B1009" s="125"/>
      <c r="C1009" s="89"/>
      <c r="D1009" s="2"/>
      <c r="E1009" s="2"/>
      <c r="F1009" s="2"/>
      <c r="G1009" s="2"/>
      <c r="H1009" s="2"/>
      <c r="I1009" s="2">
        <f t="shared" si="89"/>
        <v>0</v>
      </c>
      <c r="J1009" s="6"/>
      <c r="K1009" s="6"/>
      <c r="L1009" s="26"/>
    </row>
    <row r="1010" spans="1:12" ht="81">
      <c r="A1010" s="119" t="s">
        <v>407</v>
      </c>
      <c r="B1010" s="120" t="s">
        <v>92</v>
      </c>
      <c r="C1010" s="85"/>
      <c r="D1010" s="5">
        <f>D1011+D1012+D1013+D1014</f>
        <v>794.5999999999999</v>
      </c>
      <c r="E1010" s="5">
        <f>E1011+E1012+E1013+E1014</f>
        <v>907.0999999999999</v>
      </c>
      <c r="F1010" s="5">
        <f>F1011+F1012+F1013+F1014</f>
        <v>0</v>
      </c>
      <c r="G1010" s="5">
        <f>G1011+G1012+G1013+G1014</f>
        <v>907.0999999999999</v>
      </c>
      <c r="H1010" s="5">
        <f>H1011+H1012+H1013+H1014</f>
        <v>907.0999999999999</v>
      </c>
      <c r="I1010" s="5">
        <f t="shared" si="89"/>
        <v>112.5</v>
      </c>
      <c r="J1010" s="14">
        <f>G1010/D1010</f>
        <v>1.141580669519255</v>
      </c>
      <c r="K1010" s="14">
        <f>E1010/D1010</f>
        <v>1.141580669519255</v>
      </c>
      <c r="L1010" s="28"/>
    </row>
    <row r="1011" spans="1:12" ht="27">
      <c r="A1011" s="124"/>
      <c r="B1011" s="131" t="s">
        <v>564</v>
      </c>
      <c r="C1011" s="91"/>
      <c r="D1011" s="1">
        <f>D1018</f>
        <v>436.7</v>
      </c>
      <c r="E1011" s="1">
        <f>E1018</f>
        <v>436.7</v>
      </c>
      <c r="F1011" s="1">
        <f>F1018</f>
        <v>0</v>
      </c>
      <c r="G1011" s="1">
        <f>G1018</f>
        <v>436.7</v>
      </c>
      <c r="H1011" s="1">
        <f>H1018</f>
        <v>436.7</v>
      </c>
      <c r="I1011" s="1">
        <f t="shared" si="89"/>
        <v>0</v>
      </c>
      <c r="J1011" s="19">
        <f>G1011/D1011</f>
        <v>1</v>
      </c>
      <c r="K1011" s="19">
        <f>E1011/D1011</f>
        <v>1</v>
      </c>
      <c r="L1011" s="31"/>
    </row>
    <row r="1012" spans="1:12" ht="27">
      <c r="A1012" s="124"/>
      <c r="B1012" s="131" t="s">
        <v>565</v>
      </c>
      <c r="C1012" s="91"/>
      <c r="D1012" s="1"/>
      <c r="E1012" s="1"/>
      <c r="F1012" s="1"/>
      <c r="G1012" s="1"/>
      <c r="H1012" s="1"/>
      <c r="I1012" s="2">
        <f t="shared" si="89"/>
        <v>0</v>
      </c>
      <c r="J1012" s="19"/>
      <c r="K1012" s="19"/>
      <c r="L1012" s="31"/>
    </row>
    <row r="1013" spans="1:12" ht="27">
      <c r="A1013" s="124"/>
      <c r="B1013" s="131" t="s">
        <v>84</v>
      </c>
      <c r="C1013" s="91"/>
      <c r="D1013" s="1"/>
      <c r="E1013" s="1"/>
      <c r="F1013" s="1"/>
      <c r="G1013" s="1"/>
      <c r="H1013" s="1"/>
      <c r="I1013" s="2">
        <f t="shared" si="89"/>
        <v>0</v>
      </c>
      <c r="J1013" s="19"/>
      <c r="K1013" s="19"/>
      <c r="L1013" s="31"/>
    </row>
    <row r="1014" spans="1:12" ht="27">
      <c r="A1014" s="124"/>
      <c r="B1014" s="131" t="s">
        <v>502</v>
      </c>
      <c r="C1014" s="91"/>
      <c r="D1014" s="1">
        <f>D1021</f>
        <v>357.9</v>
      </c>
      <c r="E1014" s="1">
        <f>E1021</f>
        <v>470.4</v>
      </c>
      <c r="F1014" s="1">
        <f>F1021</f>
        <v>0</v>
      </c>
      <c r="G1014" s="1">
        <f>G1021</f>
        <v>470.4</v>
      </c>
      <c r="H1014" s="1">
        <f>H1021</f>
        <v>470.4</v>
      </c>
      <c r="I1014" s="1">
        <f t="shared" si="89"/>
        <v>112.5</v>
      </c>
      <c r="J1014" s="19">
        <f>G1014/D1014</f>
        <v>1.314333612740989</v>
      </c>
      <c r="K1014" s="19">
        <f>E1014/D1014</f>
        <v>1.314333612740989</v>
      </c>
      <c r="L1014" s="31"/>
    </row>
    <row r="1015" spans="1:12" ht="60.75">
      <c r="A1015" s="124"/>
      <c r="B1015" s="125" t="s">
        <v>668</v>
      </c>
      <c r="C1015" s="89"/>
      <c r="D1015" s="2">
        <v>0</v>
      </c>
      <c r="E1015" s="2"/>
      <c r="F1015" s="2">
        <v>0</v>
      </c>
      <c r="G1015" s="2"/>
      <c r="H1015" s="2"/>
      <c r="I1015" s="2">
        <f t="shared" si="89"/>
        <v>0</v>
      </c>
      <c r="J1015" s="6"/>
      <c r="K1015" s="6"/>
      <c r="L1015" s="31"/>
    </row>
    <row r="1016" spans="1:12" ht="40.5">
      <c r="A1016" s="124"/>
      <c r="B1016" s="125" t="s">
        <v>244</v>
      </c>
      <c r="C1016" s="89"/>
      <c r="D1016" s="2">
        <v>0</v>
      </c>
      <c r="E1016" s="2"/>
      <c r="F1016" s="2">
        <v>0</v>
      </c>
      <c r="G1016" s="2"/>
      <c r="H1016" s="2"/>
      <c r="I1016" s="2">
        <f t="shared" si="89"/>
        <v>0</v>
      </c>
      <c r="J1016" s="6"/>
      <c r="K1016" s="6"/>
      <c r="L1016" s="31"/>
    </row>
    <row r="1017" spans="1:12" ht="121.5">
      <c r="A1017" s="124" t="s">
        <v>604</v>
      </c>
      <c r="B1017" s="125" t="s">
        <v>88</v>
      </c>
      <c r="C1017" s="89"/>
      <c r="D1017" s="2">
        <f>D1018+D1019</f>
        <v>436.7</v>
      </c>
      <c r="E1017" s="2">
        <f>E1018+E1019</f>
        <v>436.7</v>
      </c>
      <c r="F1017" s="2"/>
      <c r="G1017" s="2">
        <f>G1018+G1019</f>
        <v>436.7</v>
      </c>
      <c r="H1017" s="2">
        <f>H1018+H1019</f>
        <v>436.7</v>
      </c>
      <c r="I1017" s="2">
        <f t="shared" si="89"/>
        <v>0</v>
      </c>
      <c r="J1017" s="6">
        <f>G1017/D1017</f>
        <v>1</v>
      </c>
      <c r="K1017" s="6">
        <f>E1017/D1017</f>
        <v>1</v>
      </c>
      <c r="L1017" s="31" t="s">
        <v>226</v>
      </c>
    </row>
    <row r="1018" spans="1:12" ht="27">
      <c r="A1018" s="124"/>
      <c r="B1018" s="125" t="s">
        <v>564</v>
      </c>
      <c r="C1018" s="89"/>
      <c r="D1018" s="2">
        <v>436.7</v>
      </c>
      <c r="E1018" s="2">
        <v>436.7</v>
      </c>
      <c r="F1018" s="2"/>
      <c r="G1018" s="2">
        <v>436.7</v>
      </c>
      <c r="H1018" s="2">
        <v>436.7</v>
      </c>
      <c r="I1018" s="2">
        <f t="shared" si="89"/>
        <v>0</v>
      </c>
      <c r="J1018" s="6">
        <f>G1018/D1018</f>
        <v>1</v>
      </c>
      <c r="K1018" s="6">
        <f>E1018/D1018</f>
        <v>1</v>
      </c>
      <c r="L1018" s="31"/>
    </row>
    <row r="1019" spans="1:12" ht="27">
      <c r="A1019" s="124"/>
      <c r="B1019" s="125" t="s">
        <v>565</v>
      </c>
      <c r="C1019" s="89"/>
      <c r="D1019" s="2">
        <v>0</v>
      </c>
      <c r="E1019" s="2">
        <v>0</v>
      </c>
      <c r="F1019" s="2"/>
      <c r="G1019" s="2"/>
      <c r="H1019" s="2"/>
      <c r="I1019" s="2">
        <f t="shared" si="89"/>
        <v>0</v>
      </c>
      <c r="J1019" s="6"/>
      <c r="K1019" s="6"/>
      <c r="L1019" s="31"/>
    </row>
    <row r="1020" spans="1:12" ht="40.5">
      <c r="A1020" s="124" t="s">
        <v>605</v>
      </c>
      <c r="B1020" s="125" t="s">
        <v>245</v>
      </c>
      <c r="C1020" s="89"/>
      <c r="D1020" s="2"/>
      <c r="E1020" s="2"/>
      <c r="F1020" s="2"/>
      <c r="G1020" s="2"/>
      <c r="H1020" s="2"/>
      <c r="I1020" s="2">
        <f t="shared" si="89"/>
        <v>0</v>
      </c>
      <c r="J1020" s="6"/>
      <c r="K1020" s="6"/>
      <c r="L1020" s="31" t="s">
        <v>230</v>
      </c>
    </row>
    <row r="1021" spans="1:12" ht="27">
      <c r="A1021" s="124"/>
      <c r="B1021" s="125" t="s">
        <v>502</v>
      </c>
      <c r="C1021" s="89"/>
      <c r="D1021" s="2">
        <v>357.9</v>
      </c>
      <c r="E1021" s="2">
        <v>470.4</v>
      </c>
      <c r="F1021" s="2">
        <v>0</v>
      </c>
      <c r="G1021" s="2">
        <v>470.4</v>
      </c>
      <c r="H1021" s="2">
        <v>470.4</v>
      </c>
      <c r="I1021" s="2">
        <f t="shared" si="89"/>
        <v>112.5</v>
      </c>
      <c r="J1021" s="6">
        <f>G1021/D1021</f>
        <v>1.314333612740989</v>
      </c>
      <c r="K1021" s="6">
        <f>E1021/D1021</f>
        <v>1.314333612740989</v>
      </c>
      <c r="L1021" s="31"/>
    </row>
    <row r="1022" spans="1:12" ht="27">
      <c r="A1022" s="124"/>
      <c r="B1022" s="125"/>
      <c r="C1022" s="89"/>
      <c r="D1022" s="2"/>
      <c r="E1022" s="2"/>
      <c r="F1022" s="2"/>
      <c r="G1022" s="2"/>
      <c r="H1022" s="2"/>
      <c r="I1022" s="2">
        <f t="shared" si="89"/>
        <v>0</v>
      </c>
      <c r="J1022" s="6"/>
      <c r="K1022" s="6"/>
      <c r="L1022" s="26"/>
    </row>
    <row r="1023" spans="1:12" ht="81">
      <c r="A1023" s="119" t="s">
        <v>408</v>
      </c>
      <c r="B1023" s="120" t="s">
        <v>107</v>
      </c>
      <c r="C1023" s="164"/>
      <c r="D1023" s="5">
        <v>41880.206</v>
      </c>
      <c r="E1023" s="5">
        <v>41854.96</v>
      </c>
      <c r="F1023" s="5">
        <v>0</v>
      </c>
      <c r="G1023" s="5">
        <v>41854.96</v>
      </c>
      <c r="H1023" s="5">
        <v>41854.96</v>
      </c>
      <c r="I1023" s="5">
        <f t="shared" si="89"/>
        <v>-25.245999999999185</v>
      </c>
      <c r="J1023" s="14">
        <f>G1023/D1023</f>
        <v>0.999397185391113</v>
      </c>
      <c r="K1023" s="14">
        <f>E1023/D1023</f>
        <v>0.999397185391113</v>
      </c>
      <c r="L1023" s="28"/>
    </row>
    <row r="1024" spans="1:12" ht="27">
      <c r="A1024" s="124"/>
      <c r="B1024" s="131" t="s">
        <v>565</v>
      </c>
      <c r="C1024" s="165"/>
      <c r="D1024" s="1">
        <v>38601.64</v>
      </c>
      <c r="E1024" s="1">
        <v>38601.64</v>
      </c>
      <c r="F1024" s="1">
        <v>0</v>
      </c>
      <c r="G1024" s="1">
        <v>38601.64</v>
      </c>
      <c r="H1024" s="1">
        <v>38601.64</v>
      </c>
      <c r="I1024" s="1">
        <f t="shared" si="89"/>
        <v>0</v>
      </c>
      <c r="J1024" s="19">
        <f>G1024/D1024</f>
        <v>1</v>
      </c>
      <c r="K1024" s="19">
        <f>E1024/D1024</f>
        <v>1</v>
      </c>
      <c r="L1024" s="26"/>
    </row>
    <row r="1025" spans="1:12" ht="27">
      <c r="A1025" s="124"/>
      <c r="B1025" s="131" t="s">
        <v>564</v>
      </c>
      <c r="C1025" s="165"/>
      <c r="D1025" s="1">
        <v>3278.5660000000003</v>
      </c>
      <c r="E1025" s="1">
        <v>3253.32</v>
      </c>
      <c r="F1025" s="1">
        <v>0</v>
      </c>
      <c r="G1025" s="1">
        <v>3253.32</v>
      </c>
      <c r="H1025" s="1">
        <v>3253.32</v>
      </c>
      <c r="I1025" s="1">
        <f t="shared" si="89"/>
        <v>-25.246000000000095</v>
      </c>
      <c r="J1025" s="19">
        <f>G1025/D1025</f>
        <v>0.9922996822391252</v>
      </c>
      <c r="K1025" s="19">
        <f>E1025/D1025</f>
        <v>0.9922996822391252</v>
      </c>
      <c r="L1025" s="26"/>
    </row>
    <row r="1026" spans="1:12" ht="27">
      <c r="A1026" s="124"/>
      <c r="B1026" s="131" t="s">
        <v>648</v>
      </c>
      <c r="C1026" s="165"/>
      <c r="D1026" s="1"/>
      <c r="E1026" s="1"/>
      <c r="F1026" s="1"/>
      <c r="G1026" s="1"/>
      <c r="H1026" s="1"/>
      <c r="I1026" s="2">
        <f t="shared" si="89"/>
        <v>0</v>
      </c>
      <c r="J1026" s="19"/>
      <c r="K1026" s="19"/>
      <c r="L1026" s="26"/>
    </row>
    <row r="1027" spans="1:12" ht="40.5">
      <c r="A1027" s="124"/>
      <c r="B1027" s="125" t="s">
        <v>649</v>
      </c>
      <c r="C1027" s="163"/>
      <c r="D1027" s="2">
        <v>0</v>
      </c>
      <c r="E1027" s="2">
        <v>0</v>
      </c>
      <c r="F1027" s="2"/>
      <c r="G1027" s="2">
        <v>0</v>
      </c>
      <c r="H1027" s="2">
        <v>0</v>
      </c>
      <c r="I1027" s="2">
        <f t="shared" si="89"/>
        <v>0</v>
      </c>
      <c r="J1027" s="6"/>
      <c r="K1027" s="6"/>
      <c r="L1027" s="26"/>
    </row>
    <row r="1028" spans="1:12" ht="27">
      <c r="A1028" s="124"/>
      <c r="B1028" s="125" t="s">
        <v>565</v>
      </c>
      <c r="C1028" s="163"/>
      <c r="D1028" s="2">
        <v>0</v>
      </c>
      <c r="E1028" s="2">
        <v>0</v>
      </c>
      <c r="F1028" s="2"/>
      <c r="G1028" s="2">
        <v>0</v>
      </c>
      <c r="H1028" s="2">
        <v>0</v>
      </c>
      <c r="I1028" s="2">
        <f t="shared" si="89"/>
        <v>0</v>
      </c>
      <c r="J1028" s="6"/>
      <c r="K1028" s="6"/>
      <c r="L1028" s="26"/>
    </row>
    <row r="1029" spans="1:12" ht="27">
      <c r="A1029" s="124"/>
      <c r="B1029" s="125" t="s">
        <v>564</v>
      </c>
      <c r="C1029" s="163"/>
      <c r="D1029" s="2">
        <v>0</v>
      </c>
      <c r="E1029" s="2">
        <v>0</v>
      </c>
      <c r="F1029" s="2"/>
      <c r="G1029" s="2">
        <v>0</v>
      </c>
      <c r="H1029" s="2">
        <v>0</v>
      </c>
      <c r="I1029" s="2">
        <f t="shared" si="89"/>
        <v>0</v>
      </c>
      <c r="J1029" s="6"/>
      <c r="K1029" s="6"/>
      <c r="L1029" s="26"/>
    </row>
    <row r="1030" spans="1:12" ht="60.75">
      <c r="A1030" s="124" t="s">
        <v>610</v>
      </c>
      <c r="B1030" s="125" t="s">
        <v>606</v>
      </c>
      <c r="C1030" s="163"/>
      <c r="D1030" s="2">
        <v>2387.67</v>
      </c>
      <c r="E1030" s="2">
        <v>2387.67</v>
      </c>
      <c r="F1030" s="2"/>
      <c r="G1030" s="2">
        <v>2387.67</v>
      </c>
      <c r="H1030" s="2">
        <v>2387.67</v>
      </c>
      <c r="I1030" s="2">
        <f t="shared" si="89"/>
        <v>0</v>
      </c>
      <c r="J1030" s="6">
        <f>G1030/D1030</f>
        <v>1</v>
      </c>
      <c r="K1030" s="6">
        <f>E1030/D1030</f>
        <v>1</v>
      </c>
      <c r="L1030" s="26"/>
    </row>
    <row r="1031" spans="1:12" ht="27">
      <c r="A1031" s="124"/>
      <c r="B1031" s="125" t="s">
        <v>565</v>
      </c>
      <c r="C1031" s="163"/>
      <c r="D1031" s="2">
        <v>0</v>
      </c>
      <c r="E1031" s="2">
        <v>0</v>
      </c>
      <c r="F1031" s="2"/>
      <c r="G1031" s="2">
        <v>0</v>
      </c>
      <c r="H1031" s="2">
        <v>0</v>
      </c>
      <c r="I1031" s="2">
        <f t="shared" si="89"/>
        <v>0</v>
      </c>
      <c r="J1031" s="6"/>
      <c r="K1031" s="6"/>
      <c r="L1031" s="26"/>
    </row>
    <row r="1032" spans="1:12" ht="27">
      <c r="A1032" s="124"/>
      <c r="B1032" s="125" t="s">
        <v>564</v>
      </c>
      <c r="C1032" s="163"/>
      <c r="D1032" s="2">
        <v>2387.67</v>
      </c>
      <c r="E1032" s="2">
        <v>2387.67</v>
      </c>
      <c r="F1032" s="2"/>
      <c r="G1032" s="2">
        <v>2387.67</v>
      </c>
      <c r="H1032" s="2">
        <v>2387.67</v>
      </c>
      <c r="I1032" s="2">
        <f t="shared" si="89"/>
        <v>0</v>
      </c>
      <c r="J1032" s="6">
        <f aca="true" t="shared" si="90" ref="J1032:J1040">G1032/D1032</f>
        <v>1</v>
      </c>
      <c r="K1032" s="6">
        <f aca="true" t="shared" si="91" ref="K1032:K1040">E1032/D1032</f>
        <v>1</v>
      </c>
      <c r="L1032" s="26"/>
    </row>
    <row r="1033" spans="1:12" ht="81">
      <c r="A1033" s="124" t="s">
        <v>611</v>
      </c>
      <c r="B1033" s="125" t="s">
        <v>607</v>
      </c>
      <c r="C1033" s="163"/>
      <c r="D1033" s="2">
        <v>600</v>
      </c>
      <c r="E1033" s="2">
        <v>600</v>
      </c>
      <c r="F1033" s="2">
        <v>0</v>
      </c>
      <c r="G1033" s="2">
        <v>600</v>
      </c>
      <c r="H1033" s="2">
        <v>600</v>
      </c>
      <c r="I1033" s="2">
        <f t="shared" si="89"/>
        <v>0</v>
      </c>
      <c r="J1033" s="6">
        <f t="shared" si="90"/>
        <v>1</v>
      </c>
      <c r="K1033" s="6">
        <f t="shared" si="91"/>
        <v>1</v>
      </c>
      <c r="L1033" s="26"/>
    </row>
    <row r="1034" spans="1:12" ht="27">
      <c r="A1034" s="124"/>
      <c r="B1034" s="125" t="s">
        <v>564</v>
      </c>
      <c r="C1034" s="163"/>
      <c r="D1034" s="2">
        <v>600</v>
      </c>
      <c r="E1034" s="2">
        <v>600</v>
      </c>
      <c r="F1034" s="2"/>
      <c r="G1034" s="2">
        <v>600</v>
      </c>
      <c r="H1034" s="2">
        <v>600</v>
      </c>
      <c r="I1034" s="2">
        <f t="shared" si="89"/>
        <v>0</v>
      </c>
      <c r="J1034" s="6">
        <f t="shared" si="90"/>
        <v>1</v>
      </c>
      <c r="K1034" s="6">
        <f t="shared" si="91"/>
        <v>1</v>
      </c>
      <c r="L1034" s="26"/>
    </row>
    <row r="1035" spans="1:12" ht="40.5">
      <c r="A1035" s="124" t="s">
        <v>612</v>
      </c>
      <c r="B1035" s="125" t="s">
        <v>608</v>
      </c>
      <c r="C1035" s="163" t="s">
        <v>200</v>
      </c>
      <c r="D1035" s="2">
        <v>35773.94</v>
      </c>
      <c r="E1035" s="2">
        <v>35773.94</v>
      </c>
      <c r="F1035" s="2">
        <v>0</v>
      </c>
      <c r="G1035" s="2">
        <v>35773.94</v>
      </c>
      <c r="H1035" s="2">
        <v>35773.94</v>
      </c>
      <c r="I1035" s="2">
        <f t="shared" si="89"/>
        <v>0</v>
      </c>
      <c r="J1035" s="6">
        <f t="shared" si="90"/>
        <v>1</v>
      </c>
      <c r="K1035" s="6">
        <f t="shared" si="91"/>
        <v>1</v>
      </c>
      <c r="L1035" s="26"/>
    </row>
    <row r="1036" spans="1:12" ht="27">
      <c r="A1036" s="124"/>
      <c r="B1036" s="125" t="s">
        <v>565</v>
      </c>
      <c r="C1036" s="163"/>
      <c r="D1036" s="2">
        <v>35714.29</v>
      </c>
      <c r="E1036" s="2">
        <v>35714.29</v>
      </c>
      <c r="F1036" s="2"/>
      <c r="G1036" s="2">
        <v>35714.29</v>
      </c>
      <c r="H1036" s="2">
        <v>35714.29</v>
      </c>
      <c r="I1036" s="2">
        <f t="shared" si="89"/>
        <v>0</v>
      </c>
      <c r="J1036" s="6">
        <f t="shared" si="90"/>
        <v>1</v>
      </c>
      <c r="K1036" s="6">
        <f t="shared" si="91"/>
        <v>1</v>
      </c>
      <c r="L1036" s="26"/>
    </row>
    <row r="1037" spans="1:12" ht="27">
      <c r="A1037" s="124"/>
      <c r="B1037" s="125" t="s">
        <v>564</v>
      </c>
      <c r="C1037" s="163"/>
      <c r="D1037" s="2">
        <v>59.65</v>
      </c>
      <c r="E1037" s="2">
        <v>59.65</v>
      </c>
      <c r="F1037" s="2"/>
      <c r="G1037" s="2">
        <v>59.65</v>
      </c>
      <c r="H1037" s="2">
        <v>59.65</v>
      </c>
      <c r="I1037" s="2">
        <f t="shared" si="89"/>
        <v>0</v>
      </c>
      <c r="J1037" s="6">
        <f t="shared" si="90"/>
        <v>1</v>
      </c>
      <c r="K1037" s="6">
        <f t="shared" si="91"/>
        <v>1</v>
      </c>
      <c r="L1037" s="26"/>
    </row>
    <row r="1038" spans="1:12" ht="60.75">
      <c r="A1038" s="124" t="s">
        <v>613</v>
      </c>
      <c r="B1038" s="125" t="s">
        <v>609</v>
      </c>
      <c r="C1038" s="163"/>
      <c r="D1038" s="2">
        <v>3118.596</v>
      </c>
      <c r="E1038" s="2">
        <v>3093.35</v>
      </c>
      <c r="F1038" s="2">
        <v>0</v>
      </c>
      <c r="G1038" s="2">
        <v>3093.35</v>
      </c>
      <c r="H1038" s="2">
        <v>3093.35</v>
      </c>
      <c r="I1038" s="2">
        <f t="shared" si="89"/>
        <v>-25.246000000000095</v>
      </c>
      <c r="J1038" s="6">
        <f t="shared" si="90"/>
        <v>0.9919046904440331</v>
      </c>
      <c r="K1038" s="6">
        <f t="shared" si="91"/>
        <v>0.9919046904440331</v>
      </c>
      <c r="L1038" s="26"/>
    </row>
    <row r="1039" spans="1:12" ht="27">
      <c r="A1039" s="124"/>
      <c r="B1039" s="125" t="s">
        <v>565</v>
      </c>
      <c r="C1039" s="163"/>
      <c r="D1039" s="2">
        <v>2887.35</v>
      </c>
      <c r="E1039" s="2">
        <v>2887.35</v>
      </c>
      <c r="F1039" s="2"/>
      <c r="G1039" s="2">
        <v>2887.35</v>
      </c>
      <c r="H1039" s="2">
        <v>2887.35</v>
      </c>
      <c r="I1039" s="2">
        <f t="shared" si="89"/>
        <v>0</v>
      </c>
      <c r="J1039" s="6">
        <f t="shared" si="90"/>
        <v>1</v>
      </c>
      <c r="K1039" s="6">
        <f t="shared" si="91"/>
        <v>1</v>
      </c>
      <c r="L1039" s="26"/>
    </row>
    <row r="1040" spans="1:12" ht="27">
      <c r="A1040" s="124"/>
      <c r="B1040" s="125" t="s">
        <v>564</v>
      </c>
      <c r="C1040" s="163"/>
      <c r="D1040" s="2">
        <v>231.246</v>
      </c>
      <c r="E1040" s="2">
        <v>206</v>
      </c>
      <c r="F1040" s="2"/>
      <c r="G1040" s="2">
        <v>206</v>
      </c>
      <c r="H1040" s="2">
        <v>206</v>
      </c>
      <c r="I1040" s="2">
        <f t="shared" si="89"/>
        <v>-25.24600000000001</v>
      </c>
      <c r="J1040" s="6">
        <f t="shared" si="90"/>
        <v>0.8908262196967731</v>
      </c>
      <c r="K1040" s="6">
        <f t="shared" si="91"/>
        <v>0.8908262196967731</v>
      </c>
      <c r="L1040" s="26"/>
    </row>
    <row r="1041" spans="9:11" ht="27">
      <c r="I1041" s="2">
        <f t="shared" si="89"/>
        <v>0</v>
      </c>
      <c r="J1041" s="6"/>
      <c r="K1041" s="6"/>
    </row>
    <row r="1042" spans="1:12" ht="40.5" customHeight="1">
      <c r="A1042" s="124"/>
      <c r="B1042" s="161" t="s">
        <v>148</v>
      </c>
      <c r="C1042" s="155"/>
      <c r="D1042" s="156">
        <v>3865238.99444</v>
      </c>
      <c r="E1042" s="156">
        <v>3680243.1084400006</v>
      </c>
      <c r="F1042" s="156">
        <v>1439.03543</v>
      </c>
      <c r="G1042" s="156">
        <f>G1043+G1047</f>
        <v>3680243.137</v>
      </c>
      <c r="H1042" s="156">
        <f>H1043+H1047</f>
        <v>3648670.0924400007</v>
      </c>
      <c r="I1042" s="156">
        <f t="shared" si="89"/>
        <v>-184995.85743999993</v>
      </c>
      <c r="J1042" s="157">
        <f aca="true" t="shared" si="92" ref="J1042:J1047">G1042/D1042</f>
        <v>0.9521385721022402</v>
      </c>
      <c r="K1042" s="157">
        <f aca="true" t="shared" si="93" ref="K1042:K1047">E1042/D1042</f>
        <v>0.9521385647133052</v>
      </c>
      <c r="L1042" s="26"/>
    </row>
    <row r="1043" spans="1:12" ht="36.75" customHeight="1">
      <c r="A1043" s="124"/>
      <c r="B1043" s="161" t="s">
        <v>209</v>
      </c>
      <c r="C1043" s="155"/>
      <c r="D1043" s="156">
        <v>3717747.85744</v>
      </c>
      <c r="E1043" s="156">
        <v>3532639.4714400005</v>
      </c>
      <c r="F1043" s="156">
        <v>1439.03543</v>
      </c>
      <c r="G1043" s="156">
        <f>G1044+G1045+G1046</f>
        <v>3532639.5</v>
      </c>
      <c r="H1043" s="156">
        <f>H1044+H1045+H1046</f>
        <v>3501066.4554400006</v>
      </c>
      <c r="I1043" s="156">
        <f t="shared" si="89"/>
        <v>-185108.35743999993</v>
      </c>
      <c r="J1043" s="157">
        <f t="shared" si="92"/>
        <v>0.9502095449884911</v>
      </c>
      <c r="K1043" s="157">
        <f t="shared" si="93"/>
        <v>0.950209537306421</v>
      </c>
      <c r="L1043" s="26"/>
    </row>
    <row r="1044" spans="1:12" ht="35.25" customHeight="1">
      <c r="A1044" s="124"/>
      <c r="B1044" s="161" t="s">
        <v>216</v>
      </c>
      <c r="C1044" s="155"/>
      <c r="D1044" s="158">
        <v>1637121.7551600002</v>
      </c>
      <c r="E1044" s="158">
        <v>1609598.4318100002</v>
      </c>
      <c r="F1044" s="158">
        <v>1439.03543</v>
      </c>
      <c r="G1044" s="158">
        <v>1609871.3</v>
      </c>
      <c r="H1044" s="158">
        <f>H10+H46+H137+H248+H276+H442+H485+H662+H691+H789+H897+H954+H971+H1011+H1025</f>
        <v>1584502.1088100004</v>
      </c>
      <c r="I1044" s="158">
        <f t="shared" si="89"/>
        <v>-27250.45516000013</v>
      </c>
      <c r="J1044" s="159">
        <f t="shared" si="92"/>
        <v>0.9833546557706474</v>
      </c>
      <c r="K1044" s="159">
        <f t="shared" si="93"/>
        <v>0.9831879802077946</v>
      </c>
      <c r="L1044" s="26"/>
    </row>
    <row r="1045" spans="1:12" ht="39" customHeight="1">
      <c r="A1045" s="124"/>
      <c r="B1045" s="161" t="s">
        <v>217</v>
      </c>
      <c r="C1045" s="155"/>
      <c r="D1045" s="158">
        <v>1928662.1913299996</v>
      </c>
      <c r="E1045" s="158">
        <v>1796063.7517200003</v>
      </c>
      <c r="F1045" s="158">
        <v>0</v>
      </c>
      <c r="G1045" s="158">
        <v>1772669.3</v>
      </c>
      <c r="H1045" s="158">
        <f>H138+H249+H277+H441+H486+H692+H790+H898+H955+H1024</f>
        <v>1789587.0587200003</v>
      </c>
      <c r="I1045" s="158">
        <f t="shared" si="89"/>
        <v>-155992.89132999955</v>
      </c>
      <c r="J1045" s="159">
        <f t="shared" si="92"/>
        <v>0.9191186035422682</v>
      </c>
      <c r="K1045" s="159">
        <f t="shared" si="93"/>
        <v>0.9312484891309246</v>
      </c>
      <c r="L1045" s="26"/>
    </row>
    <row r="1046" spans="1:12" ht="40.5" customHeight="1">
      <c r="A1046" s="124"/>
      <c r="B1046" s="162" t="s">
        <v>218</v>
      </c>
      <c r="C1046" s="160"/>
      <c r="D1046" s="158">
        <v>151963.91095</v>
      </c>
      <c r="E1046" s="158">
        <v>126977.28790999998</v>
      </c>
      <c r="F1046" s="158">
        <v>0</v>
      </c>
      <c r="G1046" s="158">
        <v>150098.9</v>
      </c>
      <c r="H1046" s="158">
        <f>H899+H956</f>
        <v>126977.28790999998</v>
      </c>
      <c r="I1046" s="158">
        <f t="shared" si="89"/>
        <v>-1865.0109499999962</v>
      </c>
      <c r="J1046" s="159">
        <f t="shared" si="92"/>
        <v>0.9877272772308839</v>
      </c>
      <c r="K1046" s="159">
        <f t="shared" si="93"/>
        <v>0.8355752830800647</v>
      </c>
      <c r="L1046" s="26"/>
    </row>
    <row r="1047" spans="1:12" ht="36.75" customHeight="1">
      <c r="A1047" s="124"/>
      <c r="B1047" s="162" t="s">
        <v>215</v>
      </c>
      <c r="C1047" s="160"/>
      <c r="D1047" s="156">
        <v>147491.13700000002</v>
      </c>
      <c r="E1047" s="156">
        <v>147603.63700000002</v>
      </c>
      <c r="F1047" s="156">
        <v>0</v>
      </c>
      <c r="G1047" s="156">
        <f>G487+G1014</f>
        <v>147603.63700000002</v>
      </c>
      <c r="H1047" s="156">
        <f>H487+H1014</f>
        <v>147603.63700000002</v>
      </c>
      <c r="I1047" s="156">
        <f t="shared" si="89"/>
        <v>112.5</v>
      </c>
      <c r="J1047" s="157">
        <f t="shared" si="92"/>
        <v>1.0007627576970948</v>
      </c>
      <c r="K1047" s="157">
        <f t="shared" si="93"/>
        <v>1.0007627576970948</v>
      </c>
      <c r="L1047" s="26"/>
    </row>
  </sheetData>
  <sheetProtection/>
  <mergeCells count="63">
    <mergeCell ref="L436:L438"/>
    <mergeCell ref="L406:L409"/>
    <mergeCell ref="L410:L413"/>
    <mergeCell ref="L414:L415"/>
    <mergeCell ref="L433:L435"/>
    <mergeCell ref="L395:L396"/>
    <mergeCell ref="L397:L399"/>
    <mergeCell ref="L400:L401"/>
    <mergeCell ref="L402:L405"/>
    <mergeCell ref="L373:L374"/>
    <mergeCell ref="L375:L377"/>
    <mergeCell ref="L381:L383"/>
    <mergeCell ref="L391:L394"/>
    <mergeCell ref="L353:L354"/>
    <mergeCell ref="L356:L357"/>
    <mergeCell ref="L369:L370"/>
    <mergeCell ref="L371:L372"/>
    <mergeCell ref="L330:L331"/>
    <mergeCell ref="L337:L338"/>
    <mergeCell ref="L349:L350"/>
    <mergeCell ref="L351:L352"/>
    <mergeCell ref="L306:L307"/>
    <mergeCell ref="L324:L325"/>
    <mergeCell ref="L326:L327"/>
    <mergeCell ref="L328:L329"/>
    <mergeCell ref="L297:L298"/>
    <mergeCell ref="L299:L301"/>
    <mergeCell ref="L302:L303"/>
    <mergeCell ref="L304:L305"/>
    <mergeCell ref="L226:L230"/>
    <mergeCell ref="L231:L235"/>
    <mergeCell ref="L236:L240"/>
    <mergeCell ref="L241:L245"/>
    <mergeCell ref="L206:L210"/>
    <mergeCell ref="L211:L215"/>
    <mergeCell ref="L216:L220"/>
    <mergeCell ref="L221:L225"/>
    <mergeCell ref="L186:L190"/>
    <mergeCell ref="L191:L195"/>
    <mergeCell ref="L196:L200"/>
    <mergeCell ref="L201:L205"/>
    <mergeCell ref="L166:L170"/>
    <mergeCell ref="L171:L175"/>
    <mergeCell ref="L176:L180"/>
    <mergeCell ref="L181:L185"/>
    <mergeCell ref="A2:L2"/>
    <mergeCell ref="L6:L7"/>
    <mergeCell ref="A4:L4"/>
    <mergeCell ref="A5:L5"/>
    <mergeCell ref="J6:J7"/>
    <mergeCell ref="K6:K7"/>
    <mergeCell ref="D6:I6"/>
    <mergeCell ref="A6:A7"/>
    <mergeCell ref="L466:L468"/>
    <mergeCell ref="L471:L473"/>
    <mergeCell ref="B6:B7"/>
    <mergeCell ref="A3:L3"/>
    <mergeCell ref="C6:C7"/>
    <mergeCell ref="L141:L145"/>
    <mergeCell ref="L146:L150"/>
    <mergeCell ref="L151:L155"/>
    <mergeCell ref="L156:L160"/>
    <mergeCell ref="L161:L165"/>
  </mergeCells>
  <conditionalFormatting sqref="L474:L482 L469:L471 L440:L466 A440:A482 B469:B472 B440:B441 B443 B445:B456 B477:B482 B458:B464 B474:B475 B466:B467 C440:H482">
    <cfRule type="cellIs" priority="1" dxfId="0" operator="equal" stopIfTrue="1">
      <formula>0</formula>
    </cfRule>
  </conditionalFormatting>
  <printOptions/>
  <pageMargins left="0.3937007874015748" right="0.15748031496062992" top="0.4" bottom="0.2362204724409449" header="0.1968503937007874" footer="0.1968503937007874"/>
  <pageSetup fitToHeight="0" fitToWidth="1" horizontalDpi="600" verticalDpi="600" orientation="landscape" paperSize="9" scale="43"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АСГО</cp:lastModifiedBy>
  <cp:lastPrinted>2022-03-11T03:54:27Z</cp:lastPrinted>
  <dcterms:created xsi:type="dcterms:W3CDTF">2011-02-17T04:04:58Z</dcterms:created>
  <dcterms:modified xsi:type="dcterms:W3CDTF">2022-03-24T05:41:30Z</dcterms:modified>
  <cp:category/>
  <cp:version/>
  <cp:contentType/>
  <cp:contentStatus/>
</cp:coreProperties>
</file>